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TechSoc_WDAC\Papers\Yiyi NYC\my data and figures\"/>
    </mc:Choice>
  </mc:AlternateContent>
  <bookViews>
    <workbookView xWindow="-120" yWindow="-120" windowWidth="20640" windowHeight="11040" firstSheet="1" activeTab="4"/>
  </bookViews>
  <sheets>
    <sheet name="percents" sheetId="5" r:id="rId1"/>
    <sheet name="initial trend graphs" sheetId="10" r:id="rId2"/>
    <sheet name="regressions" sheetId="11" r:id="rId3"/>
    <sheet name="Sheet2" sheetId="15" r:id="rId4"/>
    <sheet name="regressions redone" sheetId="14" r:id="rId5"/>
    <sheet name="Sheet4" sheetId="13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14" l="1"/>
  <c r="H92" i="14"/>
  <c r="H86" i="14"/>
  <c r="I69" i="14"/>
  <c r="I40" i="14"/>
  <c r="I31" i="14"/>
  <c r="G29" i="14"/>
  <c r="D29" i="14"/>
  <c r="D5" i="14"/>
  <c r="BW19" i="13" l="1"/>
  <c r="BW32" i="13" l="1"/>
  <c r="BV32" i="13"/>
  <c r="BW15" i="13"/>
  <c r="BV15" i="13"/>
  <c r="BW2" i="13"/>
  <c r="BV2" i="13"/>
  <c r="BI27" i="13" l="1"/>
  <c r="BH27" i="13"/>
  <c r="BC26" i="13"/>
  <c r="Q8" i="13"/>
  <c r="C6" i="13"/>
  <c r="H97" i="11" l="1"/>
  <c r="H96" i="11"/>
  <c r="H90" i="11"/>
  <c r="I72" i="11"/>
  <c r="I41" i="11"/>
  <c r="I32" i="11"/>
  <c r="G30" i="11"/>
  <c r="D30" i="11"/>
  <c r="D5" i="11"/>
  <c r="BA26" i="10"/>
  <c r="BG27" i="10"/>
  <c r="BF27" i="10"/>
  <c r="P8" i="10"/>
  <c r="C6" i="10"/>
  <c r="K28" i="5" l="1"/>
  <c r="K67" i="5"/>
  <c r="K76" i="5"/>
  <c r="K92" i="5"/>
  <c r="K94" i="5"/>
  <c r="K93" i="5"/>
  <c r="K89" i="5"/>
  <c r="H90" i="5"/>
  <c r="K90" i="5" s="1"/>
  <c r="K86" i="5"/>
  <c r="K85" i="5"/>
  <c r="K59" i="5" l="1"/>
  <c r="K58" i="5"/>
  <c r="K20" i="5"/>
  <c r="K19" i="5"/>
  <c r="K84" i="5" l="1"/>
  <c r="K83" i="5"/>
  <c r="K7" i="5"/>
  <c r="K64" i="5"/>
  <c r="K62" i="5"/>
  <c r="K40" i="5" l="1"/>
  <c r="G30" i="5" l="1"/>
  <c r="D30" i="5"/>
  <c r="K30" i="5" l="1"/>
  <c r="H96" i="5"/>
  <c r="K96" i="5" s="1"/>
  <c r="H97" i="5"/>
  <c r="K97" i="5" s="1"/>
  <c r="K88" i="5"/>
  <c r="P88" i="5"/>
  <c r="P87" i="5"/>
  <c r="P84" i="5"/>
  <c r="P83" i="5"/>
  <c r="P82" i="5"/>
  <c r="P81" i="5"/>
  <c r="K26" i="5"/>
  <c r="K8" i="5" l="1"/>
  <c r="K23" i="5"/>
  <c r="K63" i="5" l="1"/>
  <c r="D5" i="5"/>
  <c r="K5" i="5" s="1"/>
  <c r="K4" i="5"/>
  <c r="K79" i="5"/>
  <c r="K12" i="5"/>
  <c r="K31" i="5"/>
  <c r="K37" i="5"/>
  <c r="K36" i="5"/>
  <c r="K22" i="5" l="1"/>
  <c r="K21" i="5"/>
  <c r="K3" i="5" l="1"/>
  <c r="K53" i="5"/>
  <c r="K33" i="5" l="1"/>
  <c r="I41" i="5" l="1"/>
  <c r="I72" i="5" l="1"/>
  <c r="I32" i="5"/>
</calcChain>
</file>

<file path=xl/sharedStrings.xml><?xml version="1.0" encoding="utf-8"?>
<sst xmlns="http://schemas.openxmlformats.org/spreadsheetml/2006/main" count="832" uniqueCount="93">
  <si>
    <t>San Francisco</t>
  </si>
  <si>
    <t>Seattle</t>
  </si>
  <si>
    <t>Percentage</t>
  </si>
  <si>
    <t>Paper</t>
  </si>
  <si>
    <t>Plastics</t>
  </si>
  <si>
    <t>Glass</t>
  </si>
  <si>
    <t>Metal</t>
  </si>
  <si>
    <t>Food</t>
  </si>
  <si>
    <t>Yard Waste</t>
  </si>
  <si>
    <t>Other</t>
  </si>
  <si>
    <t>Brookhaven</t>
  </si>
  <si>
    <t xml:space="preserve">Onondaga </t>
  </si>
  <si>
    <t>Monroe</t>
  </si>
  <si>
    <t>YEAR</t>
  </si>
  <si>
    <t>disp</t>
  </si>
  <si>
    <t>Albany</t>
  </si>
  <si>
    <t>paper</t>
  </si>
  <si>
    <t>NYC</t>
  </si>
  <si>
    <t>USEPA</t>
  </si>
  <si>
    <t>EPA</t>
  </si>
  <si>
    <t>NYS</t>
  </si>
  <si>
    <t>total</t>
  </si>
  <si>
    <t>Orange NC res</t>
  </si>
  <si>
    <t>Orange NC multi</t>
  </si>
  <si>
    <t>plastics</t>
  </si>
  <si>
    <t>food</t>
  </si>
  <si>
    <t>Pennsylvania res</t>
  </si>
  <si>
    <t>Los Angeles</t>
  </si>
  <si>
    <t>Philadelphia</t>
  </si>
  <si>
    <t>Clark Co WA</t>
  </si>
  <si>
    <t>Thurston Co WA</t>
  </si>
  <si>
    <t>Missouri</t>
  </si>
  <si>
    <t>California res</t>
  </si>
  <si>
    <t>CA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</si>
  <si>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</si>
  <si>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</si>
  <si>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</si>
  <si>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</si>
  <si>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</si>
  <si>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</si>
  <si>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</si>
  <si>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</si>
  <si>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</si>
  <si>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</si>
  <si>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</si>
  <si>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</si>
  <si>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</si>
  <si>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</si>
  <si>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</si>
  <si>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</si>
  <si>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</si>
  <si>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</si>
  <si>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</si>
  <si>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</si>
  <si>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</si>
  <si>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</si>
  <si>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</si>
  <si>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</si>
  <si>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</si>
  <si>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Alameda Co (CA)</t>
  </si>
  <si>
    <t xml:space="preserve">total </t>
  </si>
  <si>
    <t>Washington</t>
  </si>
  <si>
    <t>res.</t>
  </si>
  <si>
    <t xml:space="preserve">res. </t>
  </si>
  <si>
    <t>res</t>
  </si>
  <si>
    <t>Washington State</t>
  </si>
  <si>
    <t>Oregon</t>
  </si>
  <si>
    <t>metro total</t>
  </si>
  <si>
    <t>metro (total)</t>
  </si>
  <si>
    <t>metro res</t>
  </si>
  <si>
    <t>metro</t>
  </si>
  <si>
    <t>compactor truck fraction</t>
  </si>
  <si>
    <t>Orange NC</t>
  </si>
  <si>
    <t xml:space="preserve">Orange NC </t>
  </si>
  <si>
    <t>single res</t>
  </si>
  <si>
    <t>multi res</t>
  </si>
  <si>
    <t>res large metro</t>
  </si>
  <si>
    <t>Iowa</t>
  </si>
  <si>
    <t>California</t>
  </si>
  <si>
    <t>franchised res</t>
  </si>
  <si>
    <t>multi-family res.</t>
  </si>
  <si>
    <t>franchised residentail (single fam.)</t>
  </si>
  <si>
    <t>San Diego</t>
  </si>
  <si>
    <t>Phoenix</t>
  </si>
  <si>
    <t>single-family res</t>
  </si>
  <si>
    <t>Georgia</t>
  </si>
  <si>
    <t>Pierce Co WA</t>
  </si>
  <si>
    <t>single family res</t>
  </si>
  <si>
    <t>King Co (WA)</t>
  </si>
  <si>
    <t>collected res</t>
  </si>
  <si>
    <t>King Co WA</t>
  </si>
  <si>
    <t>King Co</t>
  </si>
  <si>
    <t>Wash-Ore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</si>
</sst>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0" fontId="0" fillId="3" borderId="0" xfId="0" applyFill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percents!$N$7:$AD$7</c:f>
              <c:numCache>
                <c:formatCode>0.0</c:formatCode>
                <c:ptCount val="17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659-4127-A8CB-7F6917A7ED2A}"/>
            </c:ext>
          </c:extLst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percents!$N$9:$AD$9</c:f>
              <c:numCache>
                <c:formatCode>0.0</c:formatCode>
                <c:ptCount val="17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59-4127-A8CB-7F6917A7ED2A}"/>
            </c:ext>
          </c:extLst>
        </c:ser>
        <c:ser>
          <c:idx val="2"/>
          <c:order val="2"/>
          <c:tx>
            <c:v>Staley &amp; Barlaz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percents!$N$10:$AD$10</c:f>
              <c:numCache>
                <c:formatCode>0.0</c:formatCode>
                <c:ptCount val="17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659-4127-A8CB-7F6917A7ED2A}"/>
            </c:ext>
          </c:extLst>
        </c:ser>
        <c:ser>
          <c:idx val="3"/>
          <c:order val="3"/>
          <c:tx>
            <c:v>Seattle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percents!$N$11:$AD$11</c:f>
              <c:numCache>
                <c:formatCode>0.0</c:formatCode>
                <c:ptCount val="17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659-4127-A8CB-7F6917A7ED2A}"/>
            </c:ext>
          </c:extLst>
        </c:ser>
        <c:ser>
          <c:idx val="4"/>
          <c:order val="4"/>
          <c:tx>
            <c:v>San Francisco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7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percents!$N$12:$AD$12</c:f>
              <c:numCache>
                <c:formatCode>0.0</c:formatCode>
                <c:ptCount val="17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659-4127-A8CB-7F6917A7ED2A}"/>
            </c:ext>
          </c:extLst>
        </c:ser>
        <c:ser>
          <c:idx val="5"/>
          <c:order val="5"/>
          <c:tx>
            <c:v>NYS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percents!$N$13:$AD$13</c:f>
              <c:numCache>
                <c:formatCode>0.0</c:formatCode>
                <c:ptCount val="17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659-4127-A8CB-7F6917A7E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120792"/>
        <c:axId val="444123536"/>
      </c:scatterChart>
      <c:valAx>
        <c:axId val="444120792"/>
        <c:scaling>
          <c:orientation val="minMax"/>
          <c:max val="2020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23536"/>
        <c:crosses val="autoZero"/>
        <c:crossBetween val="midCat"/>
      </c:valAx>
      <c:valAx>
        <c:axId val="444123536"/>
        <c:scaling>
          <c:orientation val="minMax"/>
          <c:max val="4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20792"/>
        <c:crosses val="autoZero"/>
        <c:crossBetween val="midCat"/>
        <c:majorUnit val="10"/>
        <c:minorUnit val="2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6159230096237"/>
          <c:y val="5.0925925925925923E-2"/>
          <c:w val="0.81862729658792655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percents!$AS$5:$AZ$5</c:f>
              <c:numCache>
                <c:formatCode>General</c:formatCode>
                <c:ptCount val="8"/>
              </c:numCache>
            </c:numRef>
          </c:xVal>
          <c:yVal>
            <c:numRef>
              <c:f>percents!$AS$41:$AZ$41</c:f>
              <c:numCache>
                <c:formatCode>0.0</c:formatCode>
                <c:ptCount val="8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DCF-4189-9CD2-041295B0A5E3}"/>
            </c:ext>
          </c:extLst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percents!$AS$5:$AZ$5</c:f>
              <c:numCache>
                <c:formatCode>General</c:formatCode>
                <c:ptCount val="8"/>
              </c:numCache>
            </c:numRef>
          </c:xVal>
          <c:yVal>
            <c:numRef>
              <c:f>percents!$AS$42:$AZ$42</c:f>
              <c:numCache>
                <c:formatCode>0.0</c:formatCode>
                <c:ptCount val="8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CF-4189-9CD2-041295B0A5E3}"/>
            </c:ext>
          </c:extLst>
        </c:ser>
        <c:ser>
          <c:idx val="3"/>
          <c:order val="2"/>
          <c:tx>
            <c:v>Seattle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percents!$AS$5:$AZ$5</c:f>
              <c:numCache>
                <c:formatCode>General</c:formatCode>
                <c:ptCount val="8"/>
              </c:numCache>
            </c:numRef>
          </c:xVal>
          <c:yVal>
            <c:numRef>
              <c:f>percents!#REF!</c:f>
              <c:numCache>
                <c:formatCode>General</c:formatCode>
                <c:ptCount val="8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DCF-4189-9CD2-041295B0A5E3}"/>
            </c:ext>
          </c:extLst>
        </c:ser>
        <c:ser>
          <c:idx val="5"/>
          <c:order val="3"/>
          <c:tx>
            <c:v>NYS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percents!$AS$5:$BA$5</c:f>
              <c:numCache>
                <c:formatCode>General</c:formatCode>
                <c:ptCount val="9"/>
              </c:numCache>
            </c:numRef>
          </c:xVal>
          <c:yVal>
            <c:numRef>
              <c:f>percents!$AS$44:$BA$44</c:f>
              <c:numCache>
                <c:formatCode>0.0</c:formatCode>
                <c:ptCount val="9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DCF-4189-9CD2-041295B0A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343416"/>
        <c:axId val="444346552"/>
      </c:scatterChart>
      <c:valAx>
        <c:axId val="444343416"/>
        <c:scaling>
          <c:orientation val="minMax"/>
          <c:max val="2020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46552"/>
        <c:crosses val="autoZero"/>
        <c:crossBetween val="midCat"/>
      </c:valAx>
      <c:valAx>
        <c:axId val="444346552"/>
        <c:scaling>
          <c:orientation val="minMax"/>
          <c:max val="2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43416"/>
        <c:crosses val="autoZero"/>
        <c:crossBetween val="midCat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graphs'!$B$4:$BG$4</c:f>
              <c:numCache>
                <c:formatCode>General</c:formatCode>
                <c:ptCount val="58"/>
                <c:pt idx="2" formatCode="0.0">
                  <c:v>31.3</c:v>
                </c:pt>
                <c:pt idx="24" formatCode="0.0">
                  <c:v>23.32</c:v>
                </c:pt>
                <c:pt idx="40" formatCode="0.0">
                  <c:v>21.3</c:v>
                </c:pt>
                <c:pt idx="47" formatCode="0.0">
                  <c:v>21</c:v>
                </c:pt>
              </c:numCache>
            </c:numRef>
          </c:yVal>
          <c:smooth val="0"/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graphs'!$B$5:$BG$5</c:f>
              <c:numCache>
                <c:formatCode>General</c:formatCode>
                <c:ptCount val="58"/>
                <c:pt idx="2" formatCode="0.0">
                  <c:v>30</c:v>
                </c:pt>
                <c:pt idx="24" formatCode="0.0">
                  <c:v>27.1</c:v>
                </c:pt>
                <c:pt idx="40" formatCode="0.0">
                  <c:v>15</c:v>
                </c:pt>
                <c:pt idx="47" formatCode="0.0">
                  <c:v>13.2</c:v>
                </c:pt>
              </c:numCache>
            </c:numRef>
          </c:yVal>
          <c:smooth val="0"/>
        </c:ser>
        <c:ser>
          <c:idx val="2"/>
          <c:order val="2"/>
          <c:tx>
            <c:v>WA-OR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graphs'!$B$6:$BG$6</c:f>
              <c:numCache>
                <c:formatCode>0.0</c:formatCode>
                <c:ptCount val="58"/>
                <c:pt idx="0" formatCode="General">
                  <c:v>30.5</c:v>
                </c:pt>
                <c:pt idx="1">
                  <c:v>31.3</c:v>
                </c:pt>
                <c:pt idx="2">
                  <c:v>37.799999999999997</c:v>
                </c:pt>
                <c:pt idx="3" formatCode="General">
                  <c:v>21.6</c:v>
                </c:pt>
                <c:pt idx="4">
                  <c:v>25.2</c:v>
                </c:pt>
                <c:pt idx="5">
                  <c:v>26.2</c:v>
                </c:pt>
                <c:pt idx="6">
                  <c:v>35.9</c:v>
                </c:pt>
                <c:pt idx="7">
                  <c:v>23.3</c:v>
                </c:pt>
                <c:pt idx="8">
                  <c:v>32.5</c:v>
                </c:pt>
                <c:pt idx="9">
                  <c:v>34.700000000000003</c:v>
                </c:pt>
                <c:pt idx="13">
                  <c:v>24.5</c:v>
                </c:pt>
                <c:pt idx="14">
                  <c:v>21.8</c:v>
                </c:pt>
                <c:pt idx="15">
                  <c:v>24.8</c:v>
                </c:pt>
                <c:pt idx="16">
                  <c:v>20.100000000000001</c:v>
                </c:pt>
                <c:pt idx="17">
                  <c:v>23.4</c:v>
                </c:pt>
                <c:pt idx="20">
                  <c:v>21.7</c:v>
                </c:pt>
                <c:pt idx="21">
                  <c:v>23.8</c:v>
                </c:pt>
                <c:pt idx="22">
                  <c:v>22.5</c:v>
                </c:pt>
                <c:pt idx="23">
                  <c:v>19.2</c:v>
                </c:pt>
                <c:pt idx="24">
                  <c:v>19.899999999999999</c:v>
                </c:pt>
                <c:pt idx="25">
                  <c:v>19.600000000000001</c:v>
                </c:pt>
                <c:pt idx="27">
                  <c:v>18.2</c:v>
                </c:pt>
                <c:pt idx="28">
                  <c:v>18.3</c:v>
                </c:pt>
                <c:pt idx="29">
                  <c:v>15.4</c:v>
                </c:pt>
                <c:pt idx="30">
                  <c:v>11.638688677959017</c:v>
                </c:pt>
                <c:pt idx="31">
                  <c:v>17.8</c:v>
                </c:pt>
                <c:pt idx="32">
                  <c:v>21.2</c:v>
                </c:pt>
                <c:pt idx="33">
                  <c:v>18.100000000000001</c:v>
                </c:pt>
                <c:pt idx="34">
                  <c:v>18.100000000000001</c:v>
                </c:pt>
                <c:pt idx="36">
                  <c:v>18.100000000000001</c:v>
                </c:pt>
                <c:pt idx="37">
                  <c:v>21.8</c:v>
                </c:pt>
                <c:pt idx="38">
                  <c:v>14.6</c:v>
                </c:pt>
                <c:pt idx="41">
                  <c:v>20.3</c:v>
                </c:pt>
                <c:pt idx="42">
                  <c:v>13.2</c:v>
                </c:pt>
                <c:pt idx="43">
                  <c:v>16.899999999999999</c:v>
                </c:pt>
                <c:pt idx="44">
                  <c:v>7.7437716495604461</c:v>
                </c:pt>
                <c:pt idx="45">
                  <c:v>22.9</c:v>
                </c:pt>
                <c:pt idx="46">
                  <c:v>17.5</c:v>
                </c:pt>
                <c:pt idx="47">
                  <c:v>20.7</c:v>
                </c:pt>
                <c:pt idx="48">
                  <c:v>25.6</c:v>
                </c:pt>
                <c:pt idx="50">
                  <c:v>22.8</c:v>
                </c:pt>
                <c:pt idx="51">
                  <c:v>25.6</c:v>
                </c:pt>
                <c:pt idx="52">
                  <c:v>17.600000000000001</c:v>
                </c:pt>
                <c:pt idx="53">
                  <c:v>28.3</c:v>
                </c:pt>
                <c:pt idx="54">
                  <c:v>29.5</c:v>
                </c:pt>
                <c:pt idx="55">
                  <c:v>17.038937082672764</c:v>
                </c:pt>
              </c:numCache>
            </c:numRef>
          </c:yVal>
          <c:smooth val="0"/>
        </c:ser>
        <c:ser>
          <c:idx val="3"/>
          <c:order val="3"/>
          <c:tx>
            <c:v>CA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graphs'!$B$7:$BG$7</c:f>
              <c:numCache>
                <c:formatCode>General</c:formatCode>
                <c:ptCount val="58"/>
                <c:pt idx="14" formatCode="0.0">
                  <c:v>27.4</c:v>
                </c:pt>
                <c:pt idx="17" formatCode="0.0">
                  <c:v>30</c:v>
                </c:pt>
                <c:pt idx="18" formatCode="0.0">
                  <c:v>33.1</c:v>
                </c:pt>
                <c:pt idx="20" formatCode="0.0">
                  <c:v>26.4</c:v>
                </c:pt>
                <c:pt idx="23" formatCode="0.0">
                  <c:v>22.2</c:v>
                </c:pt>
                <c:pt idx="24" formatCode="0.0">
                  <c:v>22.1</c:v>
                </c:pt>
                <c:pt idx="28" formatCode="0.0">
                  <c:v>19.600000000000001</c:v>
                </c:pt>
                <c:pt idx="41" formatCode="0.0">
                  <c:v>19.2</c:v>
                </c:pt>
                <c:pt idx="50" formatCode="0.0">
                  <c:v>19.399999999999999</c:v>
                </c:pt>
                <c:pt idx="56" formatCode="0.0">
                  <c:v>18.399999999999999</c:v>
                </c:pt>
                <c:pt idx="57" formatCode="0.0">
                  <c:v>18.399999999999999</c:v>
                </c:pt>
              </c:numCache>
            </c:numRef>
          </c:yVal>
          <c:smooth val="0"/>
        </c:ser>
        <c:ser>
          <c:idx val="4"/>
          <c:order val="4"/>
          <c:tx>
            <c:v>Other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graphs'!$B$8:$BG$8</c:f>
              <c:numCache>
                <c:formatCode>General</c:formatCode>
                <c:ptCount val="58"/>
                <c:pt idx="0">
                  <c:v>39.299999999999997</c:v>
                </c:pt>
                <c:pt idx="2" formatCode="0.0">
                  <c:v>37.200000000000003</c:v>
                </c:pt>
                <c:pt idx="7" formatCode="0.0">
                  <c:v>42.2</c:v>
                </c:pt>
                <c:pt idx="10" formatCode="0.0">
                  <c:v>36.799999999999997</c:v>
                </c:pt>
                <c:pt idx="11" formatCode="0.0">
                  <c:v>37.4</c:v>
                </c:pt>
                <c:pt idx="12" formatCode="0.0">
                  <c:v>28.9</c:v>
                </c:pt>
                <c:pt idx="14" formatCode="0.0">
                  <c:v>29</c:v>
                </c:pt>
                <c:pt idx="17" formatCode="0.0">
                  <c:v>36.5</c:v>
                </c:pt>
                <c:pt idx="19" formatCode="0.0">
                  <c:v>31</c:v>
                </c:pt>
                <c:pt idx="23" formatCode="0.0">
                  <c:v>18.3</c:v>
                </c:pt>
                <c:pt idx="24" formatCode="0.0">
                  <c:v>37.1</c:v>
                </c:pt>
                <c:pt idx="25" formatCode="0.0">
                  <c:v>34.9</c:v>
                </c:pt>
                <c:pt idx="26" formatCode="0.0">
                  <c:v>31.1</c:v>
                </c:pt>
                <c:pt idx="27" formatCode="0.0">
                  <c:v>33.6</c:v>
                </c:pt>
                <c:pt idx="36" formatCode="0.0">
                  <c:v>22.4</c:v>
                </c:pt>
                <c:pt idx="37" formatCode="0.0">
                  <c:v>20.2</c:v>
                </c:pt>
                <c:pt idx="44" formatCode="0.0">
                  <c:v>21.5</c:v>
                </c:pt>
                <c:pt idx="47" formatCode="0.0">
                  <c:v>25.1</c:v>
                </c:pt>
                <c:pt idx="48" formatCode="0.0">
                  <c:v>26.4</c:v>
                </c:pt>
                <c:pt idx="49" formatCode="0.0">
                  <c:v>22.8</c:v>
                </c:pt>
              </c:numCache>
            </c:numRef>
          </c:yVal>
          <c:smooth val="0"/>
        </c:ser>
        <c:ser>
          <c:idx val="5"/>
          <c:order val="5"/>
          <c:tx>
            <c:v>NYS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graphs'!$B$9:$BG$9</c:f>
              <c:numCache>
                <c:formatCode>General</c:formatCode>
                <c:ptCount val="58"/>
                <c:pt idx="0">
                  <c:v>12.3</c:v>
                </c:pt>
                <c:pt idx="3" formatCode="0.0">
                  <c:v>32.799999999999997</c:v>
                </c:pt>
                <c:pt idx="4" formatCode="0.0">
                  <c:v>39.4</c:v>
                </c:pt>
                <c:pt idx="6" formatCode="0.0">
                  <c:v>26.9</c:v>
                </c:pt>
                <c:pt idx="13" formatCode="0.0">
                  <c:v>29.6</c:v>
                </c:pt>
                <c:pt idx="25" formatCode="0.0">
                  <c:v>27.2</c:v>
                </c:pt>
                <c:pt idx="35" formatCode="0.0">
                  <c:v>25</c:v>
                </c:pt>
                <c:pt idx="36" formatCode="0.0">
                  <c:v>18</c:v>
                </c:pt>
                <c:pt idx="39" formatCode="0.0">
                  <c:v>19.916047581055778</c:v>
                </c:pt>
                <c:pt idx="41" formatCode="0.0">
                  <c:v>21.684147088270457</c:v>
                </c:pt>
                <c:pt idx="52" formatCode="0.0">
                  <c:v>18.7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348904"/>
        <c:axId val="444344592"/>
      </c:scatterChart>
      <c:valAx>
        <c:axId val="444348904"/>
        <c:scaling>
          <c:orientation val="minMax"/>
          <c:max val="2021"/>
          <c:min val="1985"/>
        </c:scaling>
        <c:delete val="0"/>
        <c:axPos val="b"/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44592"/>
        <c:crosses val="autoZero"/>
        <c:crossBetween val="midCat"/>
        <c:majorUnit val="5"/>
        <c:minorUnit val="1"/>
      </c:valAx>
      <c:valAx>
        <c:axId val="444344592"/>
        <c:scaling>
          <c:orientation val="minMax"/>
          <c:max val="42.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48904"/>
        <c:crosses val="autoZero"/>
        <c:crossBetween val="midCat"/>
        <c:majorUnit val="10"/>
        <c:minorUnit val="2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graphs'!$B$14:$BG$14</c:f>
              <c:numCache>
                <c:formatCode>General</c:formatCode>
                <c:ptCount val="58"/>
                <c:pt idx="2" formatCode="0.0">
                  <c:v>8.9</c:v>
                </c:pt>
                <c:pt idx="24" formatCode="0.0">
                  <c:v>14.76</c:v>
                </c:pt>
                <c:pt idx="40" formatCode="0.0">
                  <c:v>13.7</c:v>
                </c:pt>
                <c:pt idx="47" formatCode="0.0">
                  <c:v>14.3</c:v>
                </c:pt>
              </c:numCache>
            </c:numRef>
          </c:yVal>
          <c:smooth val="0"/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graphs'!$B$15:$BG$15</c:f>
              <c:numCache>
                <c:formatCode>General</c:formatCode>
                <c:ptCount val="58"/>
                <c:pt idx="2" formatCode="0.0">
                  <c:v>9.6</c:v>
                </c:pt>
                <c:pt idx="24" formatCode="0.0">
                  <c:v>16.399999999999999</c:v>
                </c:pt>
                <c:pt idx="40" formatCode="0.0">
                  <c:v>17.7</c:v>
                </c:pt>
                <c:pt idx="47" formatCode="0.0">
                  <c:v>18.7</c:v>
                </c:pt>
              </c:numCache>
            </c:numRef>
          </c:yVal>
          <c:smooth val="0"/>
        </c:ser>
        <c:ser>
          <c:idx val="2"/>
          <c:order val="2"/>
          <c:tx>
            <c:v>WA-OR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graphs'!$B$16:$BG$16</c:f>
              <c:numCache>
                <c:formatCode>0.0</c:formatCode>
                <c:ptCount val="58"/>
                <c:pt idx="0" formatCode="General">
                  <c:v>8</c:v>
                </c:pt>
                <c:pt idx="1">
                  <c:v>8.1</c:v>
                </c:pt>
                <c:pt idx="2">
                  <c:v>12.6</c:v>
                </c:pt>
                <c:pt idx="3" formatCode="General">
                  <c:v>6.1</c:v>
                </c:pt>
                <c:pt idx="4">
                  <c:v>9.1999999999999993</c:v>
                </c:pt>
                <c:pt idx="5">
                  <c:v>10.4</c:v>
                </c:pt>
                <c:pt idx="6">
                  <c:v>9.1999999999999993</c:v>
                </c:pt>
                <c:pt idx="7">
                  <c:v>11.6</c:v>
                </c:pt>
                <c:pt idx="8">
                  <c:v>10</c:v>
                </c:pt>
                <c:pt idx="9">
                  <c:v>8.6999999999999993</c:v>
                </c:pt>
                <c:pt idx="13">
                  <c:v>10.5</c:v>
                </c:pt>
                <c:pt idx="14">
                  <c:v>12.9</c:v>
                </c:pt>
                <c:pt idx="15">
                  <c:v>10.1</c:v>
                </c:pt>
                <c:pt idx="16">
                  <c:v>10.6</c:v>
                </c:pt>
                <c:pt idx="17">
                  <c:v>11.2</c:v>
                </c:pt>
                <c:pt idx="20">
                  <c:v>11.7</c:v>
                </c:pt>
                <c:pt idx="21">
                  <c:v>12.5</c:v>
                </c:pt>
                <c:pt idx="22">
                  <c:v>9.6</c:v>
                </c:pt>
                <c:pt idx="23">
                  <c:v>11.5</c:v>
                </c:pt>
                <c:pt idx="24">
                  <c:v>13</c:v>
                </c:pt>
                <c:pt idx="25">
                  <c:v>11.2</c:v>
                </c:pt>
                <c:pt idx="27">
                  <c:v>11.3</c:v>
                </c:pt>
                <c:pt idx="28">
                  <c:v>13.2</c:v>
                </c:pt>
                <c:pt idx="29">
                  <c:v>13</c:v>
                </c:pt>
                <c:pt idx="30">
                  <c:v>5.8376283156913376</c:v>
                </c:pt>
                <c:pt idx="31">
                  <c:v>14.5</c:v>
                </c:pt>
                <c:pt idx="32">
                  <c:v>13.9</c:v>
                </c:pt>
                <c:pt idx="33">
                  <c:v>13.6</c:v>
                </c:pt>
                <c:pt idx="34">
                  <c:v>13.7</c:v>
                </c:pt>
                <c:pt idx="36">
                  <c:v>10.1</c:v>
                </c:pt>
                <c:pt idx="37">
                  <c:v>12.2</c:v>
                </c:pt>
                <c:pt idx="38">
                  <c:v>13.7</c:v>
                </c:pt>
                <c:pt idx="41">
                  <c:v>11.5</c:v>
                </c:pt>
                <c:pt idx="42">
                  <c:v>11.3</c:v>
                </c:pt>
                <c:pt idx="43">
                  <c:v>13.1</c:v>
                </c:pt>
                <c:pt idx="44">
                  <c:v>6.7185509120827751</c:v>
                </c:pt>
                <c:pt idx="45">
                  <c:v>15.8</c:v>
                </c:pt>
                <c:pt idx="46">
                  <c:v>12.8</c:v>
                </c:pt>
                <c:pt idx="47">
                  <c:v>16.100000000000001</c:v>
                </c:pt>
                <c:pt idx="48">
                  <c:v>16.899999999999999</c:v>
                </c:pt>
                <c:pt idx="50">
                  <c:v>17.8</c:v>
                </c:pt>
                <c:pt idx="51">
                  <c:v>16.899999999999999</c:v>
                </c:pt>
                <c:pt idx="52">
                  <c:v>13.6</c:v>
                </c:pt>
                <c:pt idx="53">
                  <c:v>15.5</c:v>
                </c:pt>
                <c:pt idx="54">
                  <c:v>16.100000000000001</c:v>
                </c:pt>
                <c:pt idx="55">
                  <c:v>13.568134581790826</c:v>
                </c:pt>
              </c:numCache>
            </c:numRef>
          </c:yVal>
          <c:smooth val="0"/>
        </c:ser>
        <c:ser>
          <c:idx val="3"/>
          <c:order val="3"/>
          <c:tx>
            <c:v>CA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graphs'!$B$17:$BG$17</c:f>
              <c:numCache>
                <c:formatCode>General</c:formatCode>
                <c:ptCount val="58"/>
                <c:pt idx="14" formatCode="0.0">
                  <c:v>8.8000000000000007</c:v>
                </c:pt>
                <c:pt idx="17" formatCode="0.0">
                  <c:v>7.7</c:v>
                </c:pt>
                <c:pt idx="18" formatCode="0.0">
                  <c:v>12.1</c:v>
                </c:pt>
                <c:pt idx="20" formatCode="0.0">
                  <c:v>9.9</c:v>
                </c:pt>
                <c:pt idx="23" formatCode="0.0">
                  <c:v>9.4</c:v>
                </c:pt>
                <c:pt idx="24" formatCode="0.0">
                  <c:v>10.8</c:v>
                </c:pt>
                <c:pt idx="28" formatCode="0.0">
                  <c:v>9.1999999999999993</c:v>
                </c:pt>
                <c:pt idx="41" formatCode="0.0">
                  <c:v>10.199999999999999</c:v>
                </c:pt>
                <c:pt idx="50" formatCode="0.0">
                  <c:v>13.3</c:v>
                </c:pt>
                <c:pt idx="56" formatCode="0.0">
                  <c:v>15.4</c:v>
                </c:pt>
                <c:pt idx="57" formatCode="0.0">
                  <c:v>14.8</c:v>
                </c:pt>
              </c:numCache>
            </c:numRef>
          </c:yVal>
          <c:smooth val="0"/>
        </c:ser>
        <c:ser>
          <c:idx val="4"/>
          <c:order val="4"/>
          <c:tx>
            <c:v>Other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graphs'!$B$18:$BG$18</c:f>
              <c:numCache>
                <c:formatCode>General</c:formatCode>
                <c:ptCount val="58"/>
                <c:pt idx="0">
                  <c:v>7.7</c:v>
                </c:pt>
                <c:pt idx="2" formatCode="0.0">
                  <c:v>6.9</c:v>
                </c:pt>
                <c:pt idx="7" formatCode="0.0">
                  <c:v>12</c:v>
                </c:pt>
                <c:pt idx="10" formatCode="0.0">
                  <c:v>14.3</c:v>
                </c:pt>
                <c:pt idx="11" formatCode="0.0">
                  <c:v>14.4</c:v>
                </c:pt>
                <c:pt idx="12" formatCode="0.0">
                  <c:v>10.4</c:v>
                </c:pt>
                <c:pt idx="14" formatCode="0.0">
                  <c:v>13.2</c:v>
                </c:pt>
                <c:pt idx="17" formatCode="0.0">
                  <c:v>15.9</c:v>
                </c:pt>
                <c:pt idx="19" formatCode="0.0">
                  <c:v>10.4</c:v>
                </c:pt>
                <c:pt idx="23" formatCode="0.0">
                  <c:v>8.3000000000000007</c:v>
                </c:pt>
                <c:pt idx="24" formatCode="0.0">
                  <c:v>16.600000000000001</c:v>
                </c:pt>
                <c:pt idx="25" formatCode="0.0">
                  <c:v>19.899999999999999</c:v>
                </c:pt>
                <c:pt idx="26" formatCode="0.0">
                  <c:v>13.2</c:v>
                </c:pt>
                <c:pt idx="27" formatCode="0.0">
                  <c:v>17.3</c:v>
                </c:pt>
                <c:pt idx="36" formatCode="0.0">
                  <c:v>18.3</c:v>
                </c:pt>
                <c:pt idx="37" formatCode="0.0">
                  <c:v>14.5</c:v>
                </c:pt>
                <c:pt idx="44" formatCode="0.0">
                  <c:v>14.3</c:v>
                </c:pt>
                <c:pt idx="47" formatCode="0.0">
                  <c:v>18.3</c:v>
                </c:pt>
                <c:pt idx="48" formatCode="0.0">
                  <c:v>17.100000000000001</c:v>
                </c:pt>
                <c:pt idx="49" formatCode="0.0">
                  <c:v>16.600000000000001</c:v>
                </c:pt>
              </c:numCache>
            </c:numRef>
          </c:yVal>
          <c:smooth val="0"/>
        </c:ser>
        <c:ser>
          <c:idx val="5"/>
          <c:order val="5"/>
          <c:tx>
            <c:v>NYS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graphs'!$B$19:$BG$19</c:f>
              <c:numCache>
                <c:formatCode>General</c:formatCode>
                <c:ptCount val="58"/>
                <c:pt idx="0">
                  <c:v>9.8000000000000007</c:v>
                </c:pt>
                <c:pt idx="3" formatCode="0.0">
                  <c:v>13</c:v>
                </c:pt>
                <c:pt idx="4" formatCode="0.0">
                  <c:v>9.6</c:v>
                </c:pt>
                <c:pt idx="6" formatCode="0.0">
                  <c:v>9</c:v>
                </c:pt>
                <c:pt idx="13" formatCode="0.0">
                  <c:v>11.7</c:v>
                </c:pt>
                <c:pt idx="25" formatCode="0.0">
                  <c:v>16.3</c:v>
                </c:pt>
                <c:pt idx="35" formatCode="0.0">
                  <c:v>15.2</c:v>
                </c:pt>
                <c:pt idx="36" formatCode="0.0">
                  <c:v>14.5</c:v>
                </c:pt>
                <c:pt idx="39" formatCode="0.0">
                  <c:v>15.262080688939047</c:v>
                </c:pt>
                <c:pt idx="41" formatCode="0.0">
                  <c:v>10.785112318594049</c:v>
                </c:pt>
                <c:pt idx="52" formatCode="0.0">
                  <c:v>12.6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343808"/>
        <c:axId val="444342632"/>
      </c:scatterChart>
      <c:valAx>
        <c:axId val="444343808"/>
        <c:scaling>
          <c:orientation val="minMax"/>
          <c:max val="2021"/>
          <c:min val="1985"/>
        </c:scaling>
        <c:delete val="0"/>
        <c:axPos val="b"/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42632"/>
        <c:crosses val="autoZero"/>
        <c:crossBetween val="midCat"/>
        <c:majorUnit val="5"/>
        <c:minorUnit val="1"/>
      </c:valAx>
      <c:valAx>
        <c:axId val="444342632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43808"/>
        <c:crosses val="autoZero"/>
        <c:crossBetween val="midCat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graphs'!$B$24:$BG$24</c:f>
              <c:numCache>
                <c:formatCode>General</c:formatCode>
                <c:ptCount val="58"/>
                <c:pt idx="2" formatCode="0.0">
                  <c:v>12.7</c:v>
                </c:pt>
                <c:pt idx="24" formatCode="0.0">
                  <c:v>21.4</c:v>
                </c:pt>
                <c:pt idx="40" formatCode="0.0">
                  <c:v>21.1</c:v>
                </c:pt>
                <c:pt idx="47" formatCode="0.0">
                  <c:v>25.1</c:v>
                </c:pt>
              </c:numCache>
            </c:numRef>
          </c:yVal>
          <c:smooth val="0"/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graphs'!$B$25:$BG$25</c:f>
              <c:numCache>
                <c:formatCode>General</c:formatCode>
                <c:ptCount val="58"/>
                <c:pt idx="2" formatCode="0.0">
                  <c:v>13.6</c:v>
                </c:pt>
                <c:pt idx="24" formatCode="0.0">
                  <c:v>17</c:v>
                </c:pt>
                <c:pt idx="40" formatCode="0.0">
                  <c:v>21</c:v>
                </c:pt>
                <c:pt idx="47" formatCode="0.0">
                  <c:v>21.9</c:v>
                </c:pt>
              </c:numCache>
            </c:numRef>
          </c:yVal>
          <c:smooth val="0"/>
        </c:ser>
        <c:ser>
          <c:idx val="2"/>
          <c:order val="2"/>
          <c:tx>
            <c:v>WA-OR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graphs'!$B$26:$BG$26</c:f>
              <c:numCache>
                <c:formatCode>0.0</c:formatCode>
                <c:ptCount val="58"/>
                <c:pt idx="0" formatCode="General">
                  <c:v>10.9</c:v>
                </c:pt>
                <c:pt idx="1">
                  <c:v>16.3</c:v>
                </c:pt>
                <c:pt idx="2">
                  <c:v>18.3</c:v>
                </c:pt>
                <c:pt idx="3" formatCode="General">
                  <c:v>11.8</c:v>
                </c:pt>
                <c:pt idx="4">
                  <c:v>19.3</c:v>
                </c:pt>
                <c:pt idx="5">
                  <c:v>12.1</c:v>
                </c:pt>
                <c:pt idx="6">
                  <c:v>20.100000000000001</c:v>
                </c:pt>
                <c:pt idx="7">
                  <c:v>11.9</c:v>
                </c:pt>
                <c:pt idx="8">
                  <c:v>21.6</c:v>
                </c:pt>
                <c:pt idx="9">
                  <c:v>14.9</c:v>
                </c:pt>
                <c:pt idx="13">
                  <c:v>13.9</c:v>
                </c:pt>
                <c:pt idx="14">
                  <c:v>14.5</c:v>
                </c:pt>
                <c:pt idx="15">
                  <c:v>14.6</c:v>
                </c:pt>
                <c:pt idx="16">
                  <c:v>20.2</c:v>
                </c:pt>
                <c:pt idx="17">
                  <c:v>15.2</c:v>
                </c:pt>
                <c:pt idx="20">
                  <c:v>15.3</c:v>
                </c:pt>
                <c:pt idx="21">
                  <c:v>26.3</c:v>
                </c:pt>
                <c:pt idx="22">
                  <c:v>32.9</c:v>
                </c:pt>
                <c:pt idx="23">
                  <c:v>15.3</c:v>
                </c:pt>
                <c:pt idx="24">
                  <c:v>16.899999999999999</c:v>
                </c:pt>
                <c:pt idx="25">
                  <c:v>14.9</c:v>
                </c:pt>
                <c:pt idx="27">
                  <c:v>33.4</c:v>
                </c:pt>
                <c:pt idx="28">
                  <c:v>16.3</c:v>
                </c:pt>
                <c:pt idx="29">
                  <c:v>16.899999999999999</c:v>
                </c:pt>
                <c:pt idx="30">
                  <c:v>18.344518676209738</c:v>
                </c:pt>
                <c:pt idx="31">
                  <c:v>33.6</c:v>
                </c:pt>
                <c:pt idx="32">
                  <c:v>25.6</c:v>
                </c:pt>
                <c:pt idx="33">
                  <c:v>18.100000000000001</c:v>
                </c:pt>
                <c:pt idx="34">
                  <c:v>29.4</c:v>
                </c:pt>
                <c:pt idx="36">
                  <c:v>29.7</c:v>
                </c:pt>
                <c:pt idx="37">
                  <c:v>29.1</c:v>
                </c:pt>
                <c:pt idx="38">
                  <c:v>20.399999999999999</c:v>
                </c:pt>
                <c:pt idx="41">
                  <c:v>29.6</c:v>
                </c:pt>
                <c:pt idx="42">
                  <c:v>19.100000000000001</c:v>
                </c:pt>
                <c:pt idx="43">
                  <c:v>27.9</c:v>
                </c:pt>
                <c:pt idx="44">
                  <c:v>23.637830465933757</c:v>
                </c:pt>
                <c:pt idx="45">
                  <c:v>14.3</c:v>
                </c:pt>
                <c:pt idx="46">
                  <c:v>23.7</c:v>
                </c:pt>
                <c:pt idx="47">
                  <c:v>18.3</c:v>
                </c:pt>
                <c:pt idx="48">
                  <c:v>13.5</c:v>
                </c:pt>
                <c:pt idx="50" formatCode="General">
                  <c:v>16</c:v>
                </c:pt>
                <c:pt idx="51" formatCode="General">
                  <c:v>16.5</c:v>
                </c:pt>
                <c:pt idx="52">
                  <c:v>21.3</c:v>
                </c:pt>
                <c:pt idx="53">
                  <c:v>16.600000000000001</c:v>
                </c:pt>
                <c:pt idx="54">
                  <c:v>14.1</c:v>
                </c:pt>
                <c:pt idx="55">
                  <c:v>18.974910424733398</c:v>
                </c:pt>
              </c:numCache>
            </c:numRef>
          </c:yVal>
          <c:smooth val="0"/>
        </c:ser>
        <c:ser>
          <c:idx val="3"/>
          <c:order val="3"/>
          <c:tx>
            <c:v>CA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graphs'!$B$27:$BG$27</c:f>
              <c:numCache>
                <c:formatCode>General</c:formatCode>
                <c:ptCount val="58"/>
                <c:pt idx="14" formatCode="0.0">
                  <c:v>20</c:v>
                </c:pt>
                <c:pt idx="17" formatCode="0.0">
                  <c:v>13.9</c:v>
                </c:pt>
                <c:pt idx="18" formatCode="0.0">
                  <c:v>22.8</c:v>
                </c:pt>
                <c:pt idx="20" formatCode="0.0">
                  <c:v>26.9</c:v>
                </c:pt>
                <c:pt idx="23" formatCode="0.0">
                  <c:v>17.3</c:v>
                </c:pt>
                <c:pt idx="24" formatCode="0.0">
                  <c:v>31.9</c:v>
                </c:pt>
                <c:pt idx="28" formatCode="0.0">
                  <c:v>25.4</c:v>
                </c:pt>
                <c:pt idx="41" formatCode="0.0">
                  <c:v>21.9</c:v>
                </c:pt>
                <c:pt idx="50">
                  <c:v>20.7</c:v>
                </c:pt>
                <c:pt idx="56" formatCode="0.0">
                  <c:v>17.399999999999999</c:v>
                </c:pt>
                <c:pt idx="57">
                  <c:v>23.8</c:v>
                </c:pt>
              </c:numCache>
            </c:numRef>
          </c:yVal>
          <c:smooth val="0"/>
        </c:ser>
        <c:ser>
          <c:idx val="4"/>
          <c:order val="4"/>
          <c:tx>
            <c:v>Other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graphs'!$B$28:$BG$28</c:f>
              <c:numCache>
                <c:formatCode>General</c:formatCode>
                <c:ptCount val="58"/>
                <c:pt idx="0">
                  <c:v>8.3000000000000007</c:v>
                </c:pt>
                <c:pt idx="2" formatCode="0.0">
                  <c:v>7.8</c:v>
                </c:pt>
                <c:pt idx="7" formatCode="0.0">
                  <c:v>11.2</c:v>
                </c:pt>
                <c:pt idx="10" formatCode="0.0">
                  <c:v>18.100000000000001</c:v>
                </c:pt>
                <c:pt idx="11" formatCode="0.0">
                  <c:v>19.100000000000001</c:v>
                </c:pt>
                <c:pt idx="12" formatCode="0.0">
                  <c:v>10.8</c:v>
                </c:pt>
                <c:pt idx="14" formatCode="0.0">
                  <c:v>10.6</c:v>
                </c:pt>
                <c:pt idx="17" formatCode="0.0">
                  <c:v>17.8</c:v>
                </c:pt>
                <c:pt idx="19" formatCode="0.0">
                  <c:v>12.2</c:v>
                </c:pt>
                <c:pt idx="23" formatCode="0.0">
                  <c:v>16.8</c:v>
                </c:pt>
                <c:pt idx="24" formatCode="0.0">
                  <c:v>13.4</c:v>
                </c:pt>
                <c:pt idx="25" formatCode="0.0">
                  <c:v>22.2</c:v>
                </c:pt>
                <c:pt idx="26" formatCode="0.0">
                  <c:v>11.2</c:v>
                </c:pt>
                <c:pt idx="27" formatCode="0.0">
                  <c:v>17.2</c:v>
                </c:pt>
                <c:pt idx="36" formatCode="0.0">
                  <c:v>20.9</c:v>
                </c:pt>
                <c:pt idx="37" formatCode="0.0">
                  <c:v>13.6</c:v>
                </c:pt>
                <c:pt idx="44" formatCode="0.0">
                  <c:v>14.6</c:v>
                </c:pt>
                <c:pt idx="47" formatCode="0.0">
                  <c:v>25.5</c:v>
                </c:pt>
                <c:pt idx="48" formatCode="0.0">
                  <c:v>26.2</c:v>
                </c:pt>
                <c:pt idx="49" formatCode="0.0">
                  <c:v>17.899999999999999</c:v>
                </c:pt>
              </c:numCache>
            </c:numRef>
          </c:yVal>
          <c:smooth val="0"/>
        </c:ser>
        <c:ser>
          <c:idx val="5"/>
          <c:order val="5"/>
          <c:tx>
            <c:v>NYS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graphs'!$B$29:$BG$29</c:f>
              <c:numCache>
                <c:formatCode>General</c:formatCode>
                <c:ptCount val="58"/>
                <c:pt idx="0">
                  <c:v>16.600000000000001</c:v>
                </c:pt>
                <c:pt idx="3" formatCode="0.0">
                  <c:v>11.1</c:v>
                </c:pt>
                <c:pt idx="4" formatCode="0.0">
                  <c:v>17.100000000000001</c:v>
                </c:pt>
                <c:pt idx="6" formatCode="0.0">
                  <c:v>11.9</c:v>
                </c:pt>
                <c:pt idx="13" formatCode="0.0">
                  <c:v>18.5</c:v>
                </c:pt>
                <c:pt idx="25" formatCode="0.0">
                  <c:v>15.9</c:v>
                </c:pt>
                <c:pt idx="35" formatCode="0.0">
                  <c:v>23.2</c:v>
                </c:pt>
                <c:pt idx="36" formatCode="0.0">
                  <c:v>6</c:v>
                </c:pt>
                <c:pt idx="39" formatCode="0.0">
                  <c:v>13.096517217462422</c:v>
                </c:pt>
                <c:pt idx="41" formatCode="0.0">
                  <c:v>19.461492850685769</c:v>
                </c:pt>
                <c:pt idx="52" formatCode="0.0">
                  <c:v>18.399999999999999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342240"/>
        <c:axId val="444348120"/>
      </c:scatterChart>
      <c:valAx>
        <c:axId val="444342240"/>
        <c:scaling>
          <c:orientation val="minMax"/>
          <c:max val="2021"/>
          <c:min val="1985"/>
        </c:scaling>
        <c:delete val="0"/>
        <c:axPos val="b"/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48120"/>
        <c:crosses val="autoZero"/>
        <c:crossBetween val="midCat"/>
        <c:majorUnit val="5"/>
        <c:minorUnit val="1"/>
      </c:valAx>
      <c:valAx>
        <c:axId val="444348120"/>
        <c:scaling>
          <c:orientation val="minMax"/>
          <c:max val="4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42240"/>
        <c:crosses val="autoZero"/>
        <c:crossBetween val="midCat"/>
        <c:majorUnit val="10"/>
        <c:minorUnit val="2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graphs'!$B$4:$BG$4</c:f>
              <c:numCache>
                <c:formatCode>General</c:formatCode>
                <c:ptCount val="58"/>
                <c:pt idx="2" formatCode="0.0">
                  <c:v>31.3</c:v>
                </c:pt>
                <c:pt idx="24" formatCode="0.0">
                  <c:v>23.32</c:v>
                </c:pt>
                <c:pt idx="40" formatCode="0.0">
                  <c:v>21.3</c:v>
                </c:pt>
                <c:pt idx="47" formatCode="0.0">
                  <c:v>21</c:v>
                </c:pt>
              </c:numCache>
            </c:numRef>
          </c:yVal>
          <c:smooth val="0"/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Sheet4!$B$1:$BI$1</c:f>
              <c:numCache>
                <c:formatCode>General</c:formatCode>
                <c:ptCount val="60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1995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1999</c:v>
                </c:pt>
                <c:pt idx="17">
                  <c:v>1999</c:v>
                </c:pt>
                <c:pt idx="18">
                  <c:v>2000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2002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2008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2009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2016</c:v>
                </c:pt>
                <c:pt idx="48">
                  <c:v>2016</c:v>
                </c:pt>
                <c:pt idx="49">
                  <c:v>2017</c:v>
                </c:pt>
                <c:pt idx="50">
                  <c:v>2017</c:v>
                </c:pt>
                <c:pt idx="51">
                  <c:v>2017</c:v>
                </c:pt>
                <c:pt idx="52">
                  <c:v>2018</c:v>
                </c:pt>
                <c:pt idx="53">
                  <c:v>2018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2020</c:v>
                </c:pt>
                <c:pt idx="58">
                  <c:v>2021</c:v>
                </c:pt>
                <c:pt idx="59">
                  <c:v>2021</c:v>
                </c:pt>
              </c:numCache>
            </c:numRef>
          </c:xVal>
          <c:yVal>
            <c:numRef>
              <c:f>Sheet4!$B$5:$BI$5</c:f>
              <c:numCache>
                <c:formatCode>General</c:formatCode>
                <c:ptCount val="60"/>
                <c:pt idx="1">
                  <c:v>34.1</c:v>
                </c:pt>
                <c:pt idx="2" formatCode="0.0">
                  <c:v>30</c:v>
                </c:pt>
                <c:pt idx="3" formatCode="0.0">
                  <c:v>30.4</c:v>
                </c:pt>
                <c:pt idx="4">
                  <c:v>29.6</c:v>
                </c:pt>
                <c:pt idx="5">
                  <c:v>32.4</c:v>
                </c:pt>
                <c:pt idx="7">
                  <c:v>31.4</c:v>
                </c:pt>
                <c:pt idx="8">
                  <c:v>31</c:v>
                </c:pt>
                <c:pt idx="11">
                  <c:v>30.6</c:v>
                </c:pt>
                <c:pt idx="12">
                  <c:v>31.1</c:v>
                </c:pt>
                <c:pt idx="14">
                  <c:v>30.7</c:v>
                </c:pt>
                <c:pt idx="15">
                  <c:v>31.5</c:v>
                </c:pt>
                <c:pt idx="18">
                  <c:v>28.8</c:v>
                </c:pt>
                <c:pt idx="20">
                  <c:v>28.4</c:v>
                </c:pt>
                <c:pt idx="21">
                  <c:v>27.8</c:v>
                </c:pt>
                <c:pt idx="24">
                  <c:v>26.5</c:v>
                </c:pt>
                <c:pt idx="25" formatCode="0.0">
                  <c:v>27.1</c:v>
                </c:pt>
                <c:pt idx="26">
                  <c:v>24.7</c:v>
                </c:pt>
                <c:pt idx="28">
                  <c:v>24.1</c:v>
                </c:pt>
                <c:pt idx="29">
                  <c:v>22.2</c:v>
                </c:pt>
                <c:pt idx="30">
                  <c:v>20.5</c:v>
                </c:pt>
                <c:pt idx="32">
                  <c:v>16</c:v>
                </c:pt>
                <c:pt idx="38">
                  <c:v>16.100000000000001</c:v>
                </c:pt>
                <c:pt idx="39">
                  <c:v>14.7</c:v>
                </c:pt>
                <c:pt idx="41">
                  <c:v>14.7</c:v>
                </c:pt>
                <c:pt idx="42" formatCode="0.0">
                  <c:v>15</c:v>
                </c:pt>
                <c:pt idx="43">
                  <c:v>14.3</c:v>
                </c:pt>
                <c:pt idx="45">
                  <c:v>13.3</c:v>
                </c:pt>
                <c:pt idx="46">
                  <c:v>12.7</c:v>
                </c:pt>
                <c:pt idx="49" formatCode="0.0">
                  <c:v>13.2</c:v>
                </c:pt>
                <c:pt idx="52">
                  <c:v>11.9</c:v>
                </c:pt>
              </c:numCache>
            </c:numRef>
          </c:yVal>
          <c:smooth val="0"/>
        </c:ser>
        <c:ser>
          <c:idx val="2"/>
          <c:order val="2"/>
          <c:tx>
            <c:v>WA-OR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graphs'!$B$6:$BG$6</c:f>
              <c:numCache>
                <c:formatCode>0.0</c:formatCode>
                <c:ptCount val="58"/>
                <c:pt idx="0" formatCode="General">
                  <c:v>30.5</c:v>
                </c:pt>
                <c:pt idx="1">
                  <c:v>31.3</c:v>
                </c:pt>
                <c:pt idx="2">
                  <c:v>37.799999999999997</c:v>
                </c:pt>
                <c:pt idx="3" formatCode="General">
                  <c:v>21.6</c:v>
                </c:pt>
                <c:pt idx="4">
                  <c:v>25.2</c:v>
                </c:pt>
                <c:pt idx="5">
                  <c:v>26.2</c:v>
                </c:pt>
                <c:pt idx="6">
                  <c:v>35.9</c:v>
                </c:pt>
                <c:pt idx="7">
                  <c:v>23.3</c:v>
                </c:pt>
                <c:pt idx="8">
                  <c:v>32.5</c:v>
                </c:pt>
                <c:pt idx="9">
                  <c:v>34.700000000000003</c:v>
                </c:pt>
                <c:pt idx="13">
                  <c:v>24.5</c:v>
                </c:pt>
                <c:pt idx="14">
                  <c:v>21.8</c:v>
                </c:pt>
                <c:pt idx="15">
                  <c:v>24.8</c:v>
                </c:pt>
                <c:pt idx="16">
                  <c:v>20.100000000000001</c:v>
                </c:pt>
                <c:pt idx="17">
                  <c:v>23.4</c:v>
                </c:pt>
                <c:pt idx="20">
                  <c:v>21.7</c:v>
                </c:pt>
                <c:pt idx="21">
                  <c:v>23.8</c:v>
                </c:pt>
                <c:pt idx="22">
                  <c:v>22.5</c:v>
                </c:pt>
                <c:pt idx="23">
                  <c:v>19.2</c:v>
                </c:pt>
                <c:pt idx="24">
                  <c:v>19.899999999999999</c:v>
                </c:pt>
                <c:pt idx="25">
                  <c:v>19.600000000000001</c:v>
                </c:pt>
                <c:pt idx="27">
                  <c:v>18.2</c:v>
                </c:pt>
                <c:pt idx="28">
                  <c:v>18.3</c:v>
                </c:pt>
                <c:pt idx="29">
                  <c:v>15.4</c:v>
                </c:pt>
                <c:pt idx="30">
                  <c:v>11.638688677959017</c:v>
                </c:pt>
                <c:pt idx="31">
                  <c:v>17.8</c:v>
                </c:pt>
                <c:pt idx="32">
                  <c:v>21.2</c:v>
                </c:pt>
                <c:pt idx="33">
                  <c:v>18.100000000000001</c:v>
                </c:pt>
                <c:pt idx="34">
                  <c:v>18.100000000000001</c:v>
                </c:pt>
                <c:pt idx="36">
                  <c:v>18.100000000000001</c:v>
                </c:pt>
                <c:pt idx="37">
                  <c:v>21.8</c:v>
                </c:pt>
                <c:pt idx="38">
                  <c:v>14.6</c:v>
                </c:pt>
                <c:pt idx="41">
                  <c:v>20.3</c:v>
                </c:pt>
                <c:pt idx="42">
                  <c:v>13.2</c:v>
                </c:pt>
                <c:pt idx="43">
                  <c:v>16.899999999999999</c:v>
                </c:pt>
                <c:pt idx="44">
                  <c:v>7.7437716495604461</c:v>
                </c:pt>
                <c:pt idx="45">
                  <c:v>22.9</c:v>
                </c:pt>
                <c:pt idx="46">
                  <c:v>17.5</c:v>
                </c:pt>
                <c:pt idx="47">
                  <c:v>20.7</c:v>
                </c:pt>
                <c:pt idx="48">
                  <c:v>25.6</c:v>
                </c:pt>
                <c:pt idx="50">
                  <c:v>22.8</c:v>
                </c:pt>
                <c:pt idx="51">
                  <c:v>25.6</c:v>
                </c:pt>
                <c:pt idx="52">
                  <c:v>17.600000000000001</c:v>
                </c:pt>
                <c:pt idx="53">
                  <c:v>28.3</c:v>
                </c:pt>
                <c:pt idx="54">
                  <c:v>29.5</c:v>
                </c:pt>
                <c:pt idx="55">
                  <c:v>17.038937082672764</c:v>
                </c:pt>
              </c:numCache>
            </c:numRef>
          </c:yVal>
          <c:smooth val="0"/>
        </c:ser>
        <c:ser>
          <c:idx val="3"/>
          <c:order val="3"/>
          <c:tx>
            <c:v>CA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graphs'!$B$7:$BG$7</c:f>
              <c:numCache>
                <c:formatCode>General</c:formatCode>
                <c:ptCount val="58"/>
                <c:pt idx="14" formatCode="0.0">
                  <c:v>27.4</c:v>
                </c:pt>
                <c:pt idx="17" formatCode="0.0">
                  <c:v>30</c:v>
                </c:pt>
                <c:pt idx="18" formatCode="0.0">
                  <c:v>33.1</c:v>
                </c:pt>
                <c:pt idx="20" formatCode="0.0">
                  <c:v>26.4</c:v>
                </c:pt>
                <c:pt idx="23" formatCode="0.0">
                  <c:v>22.2</c:v>
                </c:pt>
                <c:pt idx="24" formatCode="0.0">
                  <c:v>22.1</c:v>
                </c:pt>
                <c:pt idx="28" formatCode="0.0">
                  <c:v>19.600000000000001</c:v>
                </c:pt>
                <c:pt idx="41" formatCode="0.0">
                  <c:v>19.2</c:v>
                </c:pt>
                <c:pt idx="50" formatCode="0.0">
                  <c:v>19.399999999999999</c:v>
                </c:pt>
                <c:pt idx="56" formatCode="0.0">
                  <c:v>18.399999999999999</c:v>
                </c:pt>
                <c:pt idx="57" formatCode="0.0">
                  <c:v>18.399999999999999</c:v>
                </c:pt>
              </c:numCache>
            </c:numRef>
          </c:yVal>
          <c:smooth val="0"/>
        </c:ser>
        <c:ser>
          <c:idx val="4"/>
          <c:order val="4"/>
          <c:tx>
            <c:v>Other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graphs'!$B$8:$BG$8</c:f>
              <c:numCache>
                <c:formatCode>General</c:formatCode>
                <c:ptCount val="58"/>
                <c:pt idx="0">
                  <c:v>39.299999999999997</c:v>
                </c:pt>
                <c:pt idx="2" formatCode="0.0">
                  <c:v>37.200000000000003</c:v>
                </c:pt>
                <c:pt idx="7" formatCode="0.0">
                  <c:v>42.2</c:v>
                </c:pt>
                <c:pt idx="10" formatCode="0.0">
                  <c:v>36.799999999999997</c:v>
                </c:pt>
                <c:pt idx="11" formatCode="0.0">
                  <c:v>37.4</c:v>
                </c:pt>
                <c:pt idx="12" formatCode="0.0">
                  <c:v>28.9</c:v>
                </c:pt>
                <c:pt idx="14" formatCode="0.0">
                  <c:v>29</c:v>
                </c:pt>
                <c:pt idx="17" formatCode="0.0">
                  <c:v>36.5</c:v>
                </c:pt>
                <c:pt idx="19" formatCode="0.0">
                  <c:v>31</c:v>
                </c:pt>
                <c:pt idx="23" formatCode="0.0">
                  <c:v>18.3</c:v>
                </c:pt>
                <c:pt idx="24" formatCode="0.0">
                  <c:v>37.1</c:v>
                </c:pt>
                <c:pt idx="25" formatCode="0.0">
                  <c:v>34.9</c:v>
                </c:pt>
                <c:pt idx="26" formatCode="0.0">
                  <c:v>31.1</c:v>
                </c:pt>
                <c:pt idx="27" formatCode="0.0">
                  <c:v>33.6</c:v>
                </c:pt>
                <c:pt idx="36" formatCode="0.0">
                  <c:v>22.4</c:v>
                </c:pt>
                <c:pt idx="37" formatCode="0.0">
                  <c:v>20.2</c:v>
                </c:pt>
                <c:pt idx="44" formatCode="0.0">
                  <c:v>21.5</c:v>
                </c:pt>
                <c:pt idx="47" formatCode="0.0">
                  <c:v>25.1</c:v>
                </c:pt>
                <c:pt idx="48" formatCode="0.0">
                  <c:v>26.4</c:v>
                </c:pt>
                <c:pt idx="49" formatCode="0.0">
                  <c:v>22.8</c:v>
                </c:pt>
              </c:numCache>
            </c:numRef>
          </c:yVal>
          <c:smooth val="0"/>
        </c:ser>
        <c:ser>
          <c:idx val="5"/>
          <c:order val="5"/>
          <c:tx>
            <c:v>NYS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graphs'!$B$9:$BG$9</c:f>
              <c:numCache>
                <c:formatCode>General</c:formatCode>
                <c:ptCount val="58"/>
                <c:pt idx="0">
                  <c:v>12.3</c:v>
                </c:pt>
                <c:pt idx="3" formatCode="0.0">
                  <c:v>32.799999999999997</c:v>
                </c:pt>
                <c:pt idx="4" formatCode="0.0">
                  <c:v>39.4</c:v>
                </c:pt>
                <c:pt idx="6" formatCode="0.0">
                  <c:v>26.9</c:v>
                </c:pt>
                <c:pt idx="13" formatCode="0.0">
                  <c:v>29.6</c:v>
                </c:pt>
                <c:pt idx="25" formatCode="0.0">
                  <c:v>27.2</c:v>
                </c:pt>
                <c:pt idx="35" formatCode="0.0">
                  <c:v>25</c:v>
                </c:pt>
                <c:pt idx="36" formatCode="0.0">
                  <c:v>18</c:v>
                </c:pt>
                <c:pt idx="39" formatCode="0.0">
                  <c:v>19.916047581055778</c:v>
                </c:pt>
                <c:pt idx="41" formatCode="0.0">
                  <c:v>21.684147088270457</c:v>
                </c:pt>
                <c:pt idx="52" formatCode="0.0">
                  <c:v>18.7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348512"/>
        <c:axId val="444575912"/>
      </c:scatterChart>
      <c:valAx>
        <c:axId val="444348512"/>
        <c:scaling>
          <c:orientation val="minMax"/>
          <c:max val="2021"/>
          <c:min val="1985"/>
        </c:scaling>
        <c:delete val="0"/>
        <c:axPos val="b"/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75912"/>
        <c:crosses val="autoZero"/>
        <c:crossBetween val="midCat"/>
        <c:majorUnit val="5"/>
        <c:minorUnit val="1"/>
      </c:valAx>
      <c:valAx>
        <c:axId val="444575912"/>
        <c:scaling>
          <c:orientation val="minMax"/>
          <c:max val="42.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48512"/>
        <c:crosses val="autoZero"/>
        <c:crossBetween val="midCat"/>
        <c:majorUnit val="10"/>
        <c:minorUnit val="2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graphs'!$B$14:$BG$14</c:f>
              <c:numCache>
                <c:formatCode>General</c:formatCode>
                <c:ptCount val="58"/>
                <c:pt idx="2" formatCode="0.0">
                  <c:v>8.9</c:v>
                </c:pt>
                <c:pt idx="24" formatCode="0.0">
                  <c:v>14.76</c:v>
                </c:pt>
                <c:pt idx="40" formatCode="0.0">
                  <c:v>13.7</c:v>
                </c:pt>
                <c:pt idx="47" formatCode="0.0">
                  <c:v>14.3</c:v>
                </c:pt>
              </c:numCache>
            </c:numRef>
          </c:yVal>
          <c:smooth val="0"/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Sheet4!$B$1:$BI$1</c:f>
              <c:numCache>
                <c:formatCode>General</c:formatCode>
                <c:ptCount val="60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1995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1999</c:v>
                </c:pt>
                <c:pt idx="17">
                  <c:v>1999</c:v>
                </c:pt>
                <c:pt idx="18">
                  <c:v>2000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2002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2008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2009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2016</c:v>
                </c:pt>
                <c:pt idx="48">
                  <c:v>2016</c:v>
                </c:pt>
                <c:pt idx="49">
                  <c:v>2017</c:v>
                </c:pt>
                <c:pt idx="50">
                  <c:v>2017</c:v>
                </c:pt>
                <c:pt idx="51">
                  <c:v>2017</c:v>
                </c:pt>
                <c:pt idx="52">
                  <c:v>2018</c:v>
                </c:pt>
                <c:pt idx="53">
                  <c:v>2018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2020</c:v>
                </c:pt>
                <c:pt idx="58">
                  <c:v>2021</c:v>
                </c:pt>
                <c:pt idx="59">
                  <c:v>2021</c:v>
                </c:pt>
              </c:numCache>
            </c:numRef>
          </c:xVal>
          <c:yVal>
            <c:numRef>
              <c:f>Sheet4!$B$15:$BI$15</c:f>
              <c:numCache>
                <c:formatCode>General</c:formatCode>
                <c:ptCount val="60"/>
                <c:pt idx="1">
                  <c:v>9.1</c:v>
                </c:pt>
                <c:pt idx="2" formatCode="0.0">
                  <c:v>9.6</c:v>
                </c:pt>
                <c:pt idx="3" formatCode="0.0">
                  <c:v>10.8</c:v>
                </c:pt>
                <c:pt idx="4">
                  <c:v>10.6</c:v>
                </c:pt>
                <c:pt idx="5">
                  <c:v>11.4</c:v>
                </c:pt>
                <c:pt idx="7">
                  <c:v>11.2</c:v>
                </c:pt>
                <c:pt idx="8">
                  <c:v>11.3</c:v>
                </c:pt>
                <c:pt idx="11">
                  <c:v>12.3</c:v>
                </c:pt>
                <c:pt idx="12">
                  <c:v>12.7</c:v>
                </c:pt>
                <c:pt idx="14">
                  <c:v>13</c:v>
                </c:pt>
                <c:pt idx="15">
                  <c:v>13.7</c:v>
                </c:pt>
                <c:pt idx="18">
                  <c:v>13.8</c:v>
                </c:pt>
                <c:pt idx="20">
                  <c:v>15</c:v>
                </c:pt>
                <c:pt idx="21">
                  <c:v>15.5</c:v>
                </c:pt>
                <c:pt idx="24">
                  <c:v>16</c:v>
                </c:pt>
                <c:pt idx="25" formatCode="0.0">
                  <c:v>16.399999999999999</c:v>
                </c:pt>
                <c:pt idx="26">
                  <c:v>15.9</c:v>
                </c:pt>
                <c:pt idx="28">
                  <c:v>16.100000000000001</c:v>
                </c:pt>
                <c:pt idx="29">
                  <c:v>16.8</c:v>
                </c:pt>
                <c:pt idx="30">
                  <c:v>16.7</c:v>
                </c:pt>
                <c:pt idx="32">
                  <c:v>17.3</c:v>
                </c:pt>
                <c:pt idx="38">
                  <c:v>17.399999999999999</c:v>
                </c:pt>
                <c:pt idx="39">
                  <c:v>17.899999999999999</c:v>
                </c:pt>
                <c:pt idx="41">
                  <c:v>17.7</c:v>
                </c:pt>
                <c:pt idx="42" formatCode="0.0">
                  <c:v>17.7</c:v>
                </c:pt>
                <c:pt idx="43">
                  <c:v>17.8</c:v>
                </c:pt>
                <c:pt idx="45">
                  <c:v>18.3</c:v>
                </c:pt>
                <c:pt idx="46">
                  <c:v>18.3</c:v>
                </c:pt>
                <c:pt idx="49" formatCode="0.0">
                  <c:v>18.7</c:v>
                </c:pt>
                <c:pt idx="52">
                  <c:v>18.100000000000001</c:v>
                </c:pt>
              </c:numCache>
            </c:numRef>
          </c:yVal>
          <c:smooth val="0"/>
        </c:ser>
        <c:ser>
          <c:idx val="2"/>
          <c:order val="2"/>
          <c:tx>
            <c:v>WA-OR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graphs'!$B$16:$BG$16</c:f>
              <c:numCache>
                <c:formatCode>0.0</c:formatCode>
                <c:ptCount val="58"/>
                <c:pt idx="0" formatCode="General">
                  <c:v>8</c:v>
                </c:pt>
                <c:pt idx="1">
                  <c:v>8.1</c:v>
                </c:pt>
                <c:pt idx="2">
                  <c:v>12.6</c:v>
                </c:pt>
                <c:pt idx="3" formatCode="General">
                  <c:v>6.1</c:v>
                </c:pt>
                <c:pt idx="4">
                  <c:v>9.1999999999999993</c:v>
                </c:pt>
                <c:pt idx="5">
                  <c:v>10.4</c:v>
                </c:pt>
                <c:pt idx="6">
                  <c:v>9.1999999999999993</c:v>
                </c:pt>
                <c:pt idx="7">
                  <c:v>11.6</c:v>
                </c:pt>
                <c:pt idx="8">
                  <c:v>10</c:v>
                </c:pt>
                <c:pt idx="9">
                  <c:v>8.6999999999999993</c:v>
                </c:pt>
                <c:pt idx="13">
                  <c:v>10.5</c:v>
                </c:pt>
                <c:pt idx="14">
                  <c:v>12.9</c:v>
                </c:pt>
                <c:pt idx="15">
                  <c:v>10.1</c:v>
                </c:pt>
                <c:pt idx="16">
                  <c:v>10.6</c:v>
                </c:pt>
                <c:pt idx="17">
                  <c:v>11.2</c:v>
                </c:pt>
                <c:pt idx="20">
                  <c:v>11.7</c:v>
                </c:pt>
                <c:pt idx="21">
                  <c:v>12.5</c:v>
                </c:pt>
                <c:pt idx="22">
                  <c:v>9.6</c:v>
                </c:pt>
                <c:pt idx="23">
                  <c:v>11.5</c:v>
                </c:pt>
                <c:pt idx="24">
                  <c:v>13</c:v>
                </c:pt>
                <c:pt idx="25">
                  <c:v>11.2</c:v>
                </c:pt>
                <c:pt idx="27">
                  <c:v>11.3</c:v>
                </c:pt>
                <c:pt idx="28">
                  <c:v>13.2</c:v>
                </c:pt>
                <c:pt idx="29">
                  <c:v>13</c:v>
                </c:pt>
                <c:pt idx="30">
                  <c:v>5.8376283156913376</c:v>
                </c:pt>
                <c:pt idx="31">
                  <c:v>14.5</c:v>
                </c:pt>
                <c:pt idx="32">
                  <c:v>13.9</c:v>
                </c:pt>
                <c:pt idx="33">
                  <c:v>13.6</c:v>
                </c:pt>
                <c:pt idx="34">
                  <c:v>13.7</c:v>
                </c:pt>
                <c:pt idx="36">
                  <c:v>10.1</c:v>
                </c:pt>
                <c:pt idx="37">
                  <c:v>12.2</c:v>
                </c:pt>
                <c:pt idx="38">
                  <c:v>13.7</c:v>
                </c:pt>
                <c:pt idx="41">
                  <c:v>11.5</c:v>
                </c:pt>
                <c:pt idx="42">
                  <c:v>11.3</c:v>
                </c:pt>
                <c:pt idx="43">
                  <c:v>13.1</c:v>
                </c:pt>
                <c:pt idx="44">
                  <c:v>6.7185509120827751</c:v>
                </c:pt>
                <c:pt idx="45">
                  <c:v>15.8</c:v>
                </c:pt>
                <c:pt idx="46">
                  <c:v>12.8</c:v>
                </c:pt>
                <c:pt idx="47">
                  <c:v>16.100000000000001</c:v>
                </c:pt>
                <c:pt idx="48">
                  <c:v>16.899999999999999</c:v>
                </c:pt>
                <c:pt idx="50">
                  <c:v>17.8</c:v>
                </c:pt>
                <c:pt idx="51">
                  <c:v>16.899999999999999</c:v>
                </c:pt>
                <c:pt idx="52">
                  <c:v>13.6</c:v>
                </c:pt>
                <c:pt idx="53">
                  <c:v>15.5</c:v>
                </c:pt>
                <c:pt idx="54">
                  <c:v>16.100000000000001</c:v>
                </c:pt>
                <c:pt idx="55">
                  <c:v>13.568134581790826</c:v>
                </c:pt>
              </c:numCache>
            </c:numRef>
          </c:yVal>
          <c:smooth val="0"/>
        </c:ser>
        <c:ser>
          <c:idx val="3"/>
          <c:order val="3"/>
          <c:tx>
            <c:v>CA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graphs'!$B$17:$BG$17</c:f>
              <c:numCache>
                <c:formatCode>General</c:formatCode>
                <c:ptCount val="58"/>
                <c:pt idx="14" formatCode="0.0">
                  <c:v>8.8000000000000007</c:v>
                </c:pt>
                <c:pt idx="17" formatCode="0.0">
                  <c:v>7.7</c:v>
                </c:pt>
                <c:pt idx="18" formatCode="0.0">
                  <c:v>12.1</c:v>
                </c:pt>
                <c:pt idx="20" formatCode="0.0">
                  <c:v>9.9</c:v>
                </c:pt>
                <c:pt idx="23" formatCode="0.0">
                  <c:v>9.4</c:v>
                </c:pt>
                <c:pt idx="24" formatCode="0.0">
                  <c:v>10.8</c:v>
                </c:pt>
                <c:pt idx="28" formatCode="0.0">
                  <c:v>9.1999999999999993</c:v>
                </c:pt>
                <c:pt idx="41" formatCode="0.0">
                  <c:v>10.199999999999999</c:v>
                </c:pt>
                <c:pt idx="50" formatCode="0.0">
                  <c:v>13.3</c:v>
                </c:pt>
                <c:pt idx="56" formatCode="0.0">
                  <c:v>15.4</c:v>
                </c:pt>
                <c:pt idx="57" formatCode="0.0">
                  <c:v>14.8</c:v>
                </c:pt>
              </c:numCache>
            </c:numRef>
          </c:yVal>
          <c:smooth val="0"/>
        </c:ser>
        <c:ser>
          <c:idx val="4"/>
          <c:order val="4"/>
          <c:tx>
            <c:v>Other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graphs'!$B$18:$BG$18</c:f>
              <c:numCache>
                <c:formatCode>General</c:formatCode>
                <c:ptCount val="58"/>
                <c:pt idx="0">
                  <c:v>7.7</c:v>
                </c:pt>
                <c:pt idx="2" formatCode="0.0">
                  <c:v>6.9</c:v>
                </c:pt>
                <c:pt idx="7" formatCode="0.0">
                  <c:v>12</c:v>
                </c:pt>
                <c:pt idx="10" formatCode="0.0">
                  <c:v>14.3</c:v>
                </c:pt>
                <c:pt idx="11" formatCode="0.0">
                  <c:v>14.4</c:v>
                </c:pt>
                <c:pt idx="12" formatCode="0.0">
                  <c:v>10.4</c:v>
                </c:pt>
                <c:pt idx="14" formatCode="0.0">
                  <c:v>13.2</c:v>
                </c:pt>
                <c:pt idx="17" formatCode="0.0">
                  <c:v>15.9</c:v>
                </c:pt>
                <c:pt idx="19" formatCode="0.0">
                  <c:v>10.4</c:v>
                </c:pt>
                <c:pt idx="23" formatCode="0.0">
                  <c:v>8.3000000000000007</c:v>
                </c:pt>
                <c:pt idx="24" formatCode="0.0">
                  <c:v>16.600000000000001</c:v>
                </c:pt>
                <c:pt idx="25" formatCode="0.0">
                  <c:v>19.899999999999999</c:v>
                </c:pt>
                <c:pt idx="26" formatCode="0.0">
                  <c:v>13.2</c:v>
                </c:pt>
                <c:pt idx="27" formatCode="0.0">
                  <c:v>17.3</c:v>
                </c:pt>
                <c:pt idx="36" formatCode="0.0">
                  <c:v>18.3</c:v>
                </c:pt>
                <c:pt idx="37" formatCode="0.0">
                  <c:v>14.5</c:v>
                </c:pt>
                <c:pt idx="44" formatCode="0.0">
                  <c:v>14.3</c:v>
                </c:pt>
                <c:pt idx="47" formatCode="0.0">
                  <c:v>18.3</c:v>
                </c:pt>
                <c:pt idx="48" formatCode="0.0">
                  <c:v>17.100000000000001</c:v>
                </c:pt>
                <c:pt idx="49" formatCode="0.0">
                  <c:v>16.600000000000001</c:v>
                </c:pt>
              </c:numCache>
            </c:numRef>
          </c:yVal>
          <c:smooth val="0"/>
        </c:ser>
        <c:ser>
          <c:idx val="5"/>
          <c:order val="5"/>
          <c:tx>
            <c:v>NYS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graphs'!$B$19:$BG$19</c:f>
              <c:numCache>
                <c:formatCode>General</c:formatCode>
                <c:ptCount val="58"/>
                <c:pt idx="0">
                  <c:v>9.8000000000000007</c:v>
                </c:pt>
                <c:pt idx="3" formatCode="0.0">
                  <c:v>13</c:v>
                </c:pt>
                <c:pt idx="4" formatCode="0.0">
                  <c:v>9.6</c:v>
                </c:pt>
                <c:pt idx="6" formatCode="0.0">
                  <c:v>9</c:v>
                </c:pt>
                <c:pt idx="13" formatCode="0.0">
                  <c:v>11.7</c:v>
                </c:pt>
                <c:pt idx="25" formatCode="0.0">
                  <c:v>16.3</c:v>
                </c:pt>
                <c:pt idx="35" formatCode="0.0">
                  <c:v>15.2</c:v>
                </c:pt>
                <c:pt idx="36" formatCode="0.0">
                  <c:v>14.5</c:v>
                </c:pt>
                <c:pt idx="39" formatCode="0.0">
                  <c:v>15.262080688939047</c:v>
                </c:pt>
                <c:pt idx="41" formatCode="0.0">
                  <c:v>10.785112318594049</c:v>
                </c:pt>
                <c:pt idx="52" formatCode="0.0">
                  <c:v>12.6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573952"/>
        <c:axId val="444573560"/>
      </c:scatterChart>
      <c:valAx>
        <c:axId val="444573952"/>
        <c:scaling>
          <c:orientation val="minMax"/>
          <c:max val="2021"/>
          <c:min val="1985"/>
        </c:scaling>
        <c:delete val="0"/>
        <c:axPos val="b"/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73560"/>
        <c:crosses val="autoZero"/>
        <c:crossBetween val="midCat"/>
        <c:majorUnit val="5"/>
        <c:minorUnit val="1"/>
      </c:valAx>
      <c:valAx>
        <c:axId val="444573560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73952"/>
        <c:crosses val="autoZero"/>
        <c:crossBetween val="midCat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graphs'!$B$24:$BG$24</c:f>
              <c:numCache>
                <c:formatCode>General</c:formatCode>
                <c:ptCount val="58"/>
                <c:pt idx="2" formatCode="0.0">
                  <c:v>12.7</c:v>
                </c:pt>
                <c:pt idx="24" formatCode="0.0">
                  <c:v>21.4</c:v>
                </c:pt>
                <c:pt idx="40" formatCode="0.0">
                  <c:v>21.1</c:v>
                </c:pt>
                <c:pt idx="47" formatCode="0.0">
                  <c:v>25.1</c:v>
                </c:pt>
              </c:numCache>
            </c:numRef>
          </c:yVal>
          <c:smooth val="0"/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Sheet4!$B$1:$BI$1</c:f>
              <c:numCache>
                <c:formatCode>General</c:formatCode>
                <c:ptCount val="60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1995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1999</c:v>
                </c:pt>
                <c:pt idx="17">
                  <c:v>1999</c:v>
                </c:pt>
                <c:pt idx="18">
                  <c:v>2000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2002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2008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2009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2016</c:v>
                </c:pt>
                <c:pt idx="48">
                  <c:v>2016</c:v>
                </c:pt>
                <c:pt idx="49">
                  <c:v>2017</c:v>
                </c:pt>
                <c:pt idx="50">
                  <c:v>2017</c:v>
                </c:pt>
                <c:pt idx="51">
                  <c:v>2017</c:v>
                </c:pt>
                <c:pt idx="52">
                  <c:v>2018</c:v>
                </c:pt>
                <c:pt idx="53">
                  <c:v>2018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2020</c:v>
                </c:pt>
                <c:pt idx="58">
                  <c:v>2021</c:v>
                </c:pt>
                <c:pt idx="59">
                  <c:v>2021</c:v>
                </c:pt>
              </c:numCache>
            </c:numRef>
          </c:xVal>
          <c:yVal>
            <c:numRef>
              <c:f>Sheet4!$B$25:$BI$25</c:f>
              <c:numCache>
                <c:formatCode>General</c:formatCode>
                <c:ptCount val="60"/>
                <c:pt idx="1">
                  <c:v>8.4</c:v>
                </c:pt>
                <c:pt idx="2" formatCode="0.0">
                  <c:v>13.6</c:v>
                </c:pt>
                <c:pt idx="3" formatCode="0.0">
                  <c:v>8.6</c:v>
                </c:pt>
                <c:pt idx="4">
                  <c:v>12.5</c:v>
                </c:pt>
                <c:pt idx="5">
                  <c:v>8.5</c:v>
                </c:pt>
                <c:pt idx="7">
                  <c:v>12.9</c:v>
                </c:pt>
                <c:pt idx="8">
                  <c:v>13.4</c:v>
                </c:pt>
                <c:pt idx="11">
                  <c:v>14</c:v>
                </c:pt>
                <c:pt idx="12">
                  <c:v>15</c:v>
                </c:pt>
                <c:pt idx="14">
                  <c:v>15</c:v>
                </c:pt>
                <c:pt idx="15">
                  <c:v>14.8</c:v>
                </c:pt>
                <c:pt idx="18">
                  <c:v>17.3</c:v>
                </c:pt>
                <c:pt idx="20">
                  <c:v>16.5</c:v>
                </c:pt>
                <c:pt idx="21">
                  <c:v>16.399999999999999</c:v>
                </c:pt>
                <c:pt idx="24">
                  <c:v>16.899999999999999</c:v>
                </c:pt>
                <c:pt idx="25" formatCode="0.0">
                  <c:v>17</c:v>
                </c:pt>
                <c:pt idx="26">
                  <c:v>18.5</c:v>
                </c:pt>
                <c:pt idx="28">
                  <c:v>17.600000000000001</c:v>
                </c:pt>
                <c:pt idx="29">
                  <c:v>19.100000000000001</c:v>
                </c:pt>
                <c:pt idx="30">
                  <c:v>19.899999999999999</c:v>
                </c:pt>
                <c:pt idx="32">
                  <c:v>21.3</c:v>
                </c:pt>
                <c:pt idx="38">
                  <c:v>21</c:v>
                </c:pt>
                <c:pt idx="39">
                  <c:v>21.4</c:v>
                </c:pt>
                <c:pt idx="41">
                  <c:v>21</c:v>
                </c:pt>
                <c:pt idx="42" formatCode="0.0">
                  <c:v>21</c:v>
                </c:pt>
                <c:pt idx="43">
                  <c:v>21.7</c:v>
                </c:pt>
                <c:pt idx="45">
                  <c:v>22</c:v>
                </c:pt>
                <c:pt idx="46">
                  <c:v>22</c:v>
                </c:pt>
                <c:pt idx="49" formatCode="0.0">
                  <c:v>21.9</c:v>
                </c:pt>
                <c:pt idx="52">
                  <c:v>23.7</c:v>
                </c:pt>
              </c:numCache>
            </c:numRef>
          </c:yVal>
          <c:smooth val="0"/>
        </c:ser>
        <c:ser>
          <c:idx val="2"/>
          <c:order val="2"/>
          <c:tx>
            <c:v>WA-OR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graphs'!$B$26:$BG$26</c:f>
              <c:numCache>
                <c:formatCode>0.0</c:formatCode>
                <c:ptCount val="58"/>
                <c:pt idx="0" formatCode="General">
                  <c:v>10.9</c:v>
                </c:pt>
                <c:pt idx="1">
                  <c:v>16.3</c:v>
                </c:pt>
                <c:pt idx="2">
                  <c:v>18.3</c:v>
                </c:pt>
                <c:pt idx="3" formatCode="General">
                  <c:v>11.8</c:v>
                </c:pt>
                <c:pt idx="4">
                  <c:v>19.3</c:v>
                </c:pt>
                <c:pt idx="5">
                  <c:v>12.1</c:v>
                </c:pt>
                <c:pt idx="6">
                  <c:v>20.100000000000001</c:v>
                </c:pt>
                <c:pt idx="7">
                  <c:v>11.9</c:v>
                </c:pt>
                <c:pt idx="8">
                  <c:v>21.6</c:v>
                </c:pt>
                <c:pt idx="9">
                  <c:v>14.9</c:v>
                </c:pt>
                <c:pt idx="13">
                  <c:v>13.9</c:v>
                </c:pt>
                <c:pt idx="14">
                  <c:v>14.5</c:v>
                </c:pt>
                <c:pt idx="15">
                  <c:v>14.6</c:v>
                </c:pt>
                <c:pt idx="16">
                  <c:v>20.2</c:v>
                </c:pt>
                <c:pt idx="17">
                  <c:v>15.2</c:v>
                </c:pt>
                <c:pt idx="20">
                  <c:v>15.3</c:v>
                </c:pt>
                <c:pt idx="21">
                  <c:v>26.3</c:v>
                </c:pt>
                <c:pt idx="22">
                  <c:v>32.9</c:v>
                </c:pt>
                <c:pt idx="23">
                  <c:v>15.3</c:v>
                </c:pt>
                <c:pt idx="24">
                  <c:v>16.899999999999999</c:v>
                </c:pt>
                <c:pt idx="25">
                  <c:v>14.9</c:v>
                </c:pt>
                <c:pt idx="27">
                  <c:v>33.4</c:v>
                </c:pt>
                <c:pt idx="28">
                  <c:v>16.3</c:v>
                </c:pt>
                <c:pt idx="29">
                  <c:v>16.899999999999999</c:v>
                </c:pt>
                <c:pt idx="30">
                  <c:v>18.344518676209738</c:v>
                </c:pt>
                <c:pt idx="31">
                  <c:v>33.6</c:v>
                </c:pt>
                <c:pt idx="32">
                  <c:v>25.6</c:v>
                </c:pt>
                <c:pt idx="33">
                  <c:v>18.100000000000001</c:v>
                </c:pt>
                <c:pt idx="34">
                  <c:v>29.4</c:v>
                </c:pt>
                <c:pt idx="36">
                  <c:v>29.7</c:v>
                </c:pt>
                <c:pt idx="37">
                  <c:v>29.1</c:v>
                </c:pt>
                <c:pt idx="38">
                  <c:v>20.399999999999999</c:v>
                </c:pt>
                <c:pt idx="41">
                  <c:v>29.6</c:v>
                </c:pt>
                <c:pt idx="42">
                  <c:v>19.100000000000001</c:v>
                </c:pt>
                <c:pt idx="43">
                  <c:v>27.9</c:v>
                </c:pt>
                <c:pt idx="44">
                  <c:v>23.637830465933757</c:v>
                </c:pt>
                <c:pt idx="45">
                  <c:v>14.3</c:v>
                </c:pt>
                <c:pt idx="46">
                  <c:v>23.7</c:v>
                </c:pt>
                <c:pt idx="47">
                  <c:v>18.3</c:v>
                </c:pt>
                <c:pt idx="48">
                  <c:v>13.5</c:v>
                </c:pt>
                <c:pt idx="50" formatCode="General">
                  <c:v>16</c:v>
                </c:pt>
                <c:pt idx="51" formatCode="General">
                  <c:v>16.5</c:v>
                </c:pt>
                <c:pt idx="52">
                  <c:v>21.3</c:v>
                </c:pt>
                <c:pt idx="53">
                  <c:v>16.600000000000001</c:v>
                </c:pt>
                <c:pt idx="54">
                  <c:v>14.1</c:v>
                </c:pt>
                <c:pt idx="55">
                  <c:v>18.974910424733398</c:v>
                </c:pt>
              </c:numCache>
            </c:numRef>
          </c:yVal>
          <c:smooth val="0"/>
        </c:ser>
        <c:ser>
          <c:idx val="3"/>
          <c:order val="3"/>
          <c:tx>
            <c:v>CA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graphs'!$B$27:$BG$27</c:f>
              <c:numCache>
                <c:formatCode>General</c:formatCode>
                <c:ptCount val="58"/>
                <c:pt idx="14" formatCode="0.0">
                  <c:v>20</c:v>
                </c:pt>
                <c:pt idx="17" formatCode="0.0">
                  <c:v>13.9</c:v>
                </c:pt>
                <c:pt idx="18" formatCode="0.0">
                  <c:v>22.8</c:v>
                </c:pt>
                <c:pt idx="20" formatCode="0.0">
                  <c:v>26.9</c:v>
                </c:pt>
                <c:pt idx="23" formatCode="0.0">
                  <c:v>17.3</c:v>
                </c:pt>
                <c:pt idx="24" formatCode="0.0">
                  <c:v>31.9</c:v>
                </c:pt>
                <c:pt idx="28" formatCode="0.0">
                  <c:v>25.4</c:v>
                </c:pt>
                <c:pt idx="41" formatCode="0.0">
                  <c:v>21.9</c:v>
                </c:pt>
                <c:pt idx="50">
                  <c:v>20.7</c:v>
                </c:pt>
                <c:pt idx="56" formatCode="0.0">
                  <c:v>17.399999999999999</c:v>
                </c:pt>
                <c:pt idx="57">
                  <c:v>23.8</c:v>
                </c:pt>
              </c:numCache>
            </c:numRef>
          </c:yVal>
          <c:smooth val="0"/>
        </c:ser>
        <c:ser>
          <c:idx val="4"/>
          <c:order val="4"/>
          <c:tx>
            <c:v>Other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graphs'!$B$28:$BG$28</c:f>
              <c:numCache>
                <c:formatCode>General</c:formatCode>
                <c:ptCount val="58"/>
                <c:pt idx="0">
                  <c:v>8.3000000000000007</c:v>
                </c:pt>
                <c:pt idx="2" formatCode="0.0">
                  <c:v>7.8</c:v>
                </c:pt>
                <c:pt idx="7" formatCode="0.0">
                  <c:v>11.2</c:v>
                </c:pt>
                <c:pt idx="10" formatCode="0.0">
                  <c:v>18.100000000000001</c:v>
                </c:pt>
                <c:pt idx="11" formatCode="0.0">
                  <c:v>19.100000000000001</c:v>
                </c:pt>
                <c:pt idx="12" formatCode="0.0">
                  <c:v>10.8</c:v>
                </c:pt>
                <c:pt idx="14" formatCode="0.0">
                  <c:v>10.6</c:v>
                </c:pt>
                <c:pt idx="17" formatCode="0.0">
                  <c:v>17.8</c:v>
                </c:pt>
                <c:pt idx="19" formatCode="0.0">
                  <c:v>12.2</c:v>
                </c:pt>
                <c:pt idx="23" formatCode="0.0">
                  <c:v>16.8</c:v>
                </c:pt>
                <c:pt idx="24" formatCode="0.0">
                  <c:v>13.4</c:v>
                </c:pt>
                <c:pt idx="25" formatCode="0.0">
                  <c:v>22.2</c:v>
                </c:pt>
                <c:pt idx="26" formatCode="0.0">
                  <c:v>11.2</c:v>
                </c:pt>
                <c:pt idx="27" formatCode="0.0">
                  <c:v>17.2</c:v>
                </c:pt>
                <c:pt idx="36" formatCode="0.0">
                  <c:v>20.9</c:v>
                </c:pt>
                <c:pt idx="37" formatCode="0.0">
                  <c:v>13.6</c:v>
                </c:pt>
                <c:pt idx="44" formatCode="0.0">
                  <c:v>14.6</c:v>
                </c:pt>
                <c:pt idx="47" formatCode="0.0">
                  <c:v>25.5</c:v>
                </c:pt>
                <c:pt idx="48" formatCode="0.0">
                  <c:v>26.2</c:v>
                </c:pt>
                <c:pt idx="49" formatCode="0.0">
                  <c:v>17.899999999999999</c:v>
                </c:pt>
              </c:numCache>
            </c:numRef>
          </c:yVal>
          <c:smooth val="0"/>
        </c:ser>
        <c:ser>
          <c:idx val="5"/>
          <c:order val="5"/>
          <c:tx>
            <c:v>NYS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graphs'!$B$29:$BG$29</c:f>
              <c:numCache>
                <c:formatCode>General</c:formatCode>
                <c:ptCount val="58"/>
                <c:pt idx="0">
                  <c:v>16.600000000000001</c:v>
                </c:pt>
                <c:pt idx="3" formatCode="0.0">
                  <c:v>11.1</c:v>
                </c:pt>
                <c:pt idx="4" formatCode="0.0">
                  <c:v>17.100000000000001</c:v>
                </c:pt>
                <c:pt idx="6" formatCode="0.0">
                  <c:v>11.9</c:v>
                </c:pt>
                <c:pt idx="13" formatCode="0.0">
                  <c:v>18.5</c:v>
                </c:pt>
                <c:pt idx="25" formatCode="0.0">
                  <c:v>15.9</c:v>
                </c:pt>
                <c:pt idx="35" formatCode="0.0">
                  <c:v>23.2</c:v>
                </c:pt>
                <c:pt idx="36" formatCode="0.0">
                  <c:v>6</c:v>
                </c:pt>
                <c:pt idx="39" formatCode="0.0">
                  <c:v>13.096517217462422</c:v>
                </c:pt>
                <c:pt idx="41" formatCode="0.0">
                  <c:v>19.461492850685769</c:v>
                </c:pt>
                <c:pt idx="52" formatCode="0.0">
                  <c:v>18.399999999999999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573168"/>
        <c:axId val="444574344"/>
      </c:scatterChart>
      <c:valAx>
        <c:axId val="444573168"/>
        <c:scaling>
          <c:orientation val="minMax"/>
          <c:max val="2021"/>
          <c:min val="1985"/>
        </c:scaling>
        <c:delete val="0"/>
        <c:axPos val="b"/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74344"/>
        <c:crosses val="autoZero"/>
        <c:crossBetween val="midCat"/>
        <c:majorUnit val="5"/>
        <c:minorUnit val="1"/>
      </c:valAx>
      <c:valAx>
        <c:axId val="444574344"/>
        <c:scaling>
          <c:orientation val="minMax"/>
          <c:max val="4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73168"/>
        <c:crosses val="autoZero"/>
        <c:crossBetween val="midCat"/>
        <c:majorUnit val="10"/>
        <c:minorUnit val="2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graphs'!$B$4:$BG$4</c:f>
              <c:numCache>
                <c:formatCode>General</c:formatCode>
                <c:ptCount val="58"/>
                <c:pt idx="2" formatCode="0.0">
                  <c:v>31.3</c:v>
                </c:pt>
                <c:pt idx="24" formatCode="0.0">
                  <c:v>23.32</c:v>
                </c:pt>
                <c:pt idx="40" formatCode="0.0">
                  <c:v>21.3</c:v>
                </c:pt>
                <c:pt idx="47" formatCode="0.0">
                  <c:v>21</c:v>
                </c:pt>
              </c:numCache>
            </c:numRef>
          </c:yVal>
          <c:smooth val="0"/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Sheet4!$B$1:$BI$1</c:f>
              <c:numCache>
                <c:formatCode>General</c:formatCode>
                <c:ptCount val="60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1995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1999</c:v>
                </c:pt>
                <c:pt idx="17">
                  <c:v>1999</c:v>
                </c:pt>
                <c:pt idx="18">
                  <c:v>2000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2002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2008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2009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2016</c:v>
                </c:pt>
                <c:pt idx="48">
                  <c:v>2016</c:v>
                </c:pt>
                <c:pt idx="49">
                  <c:v>2017</c:v>
                </c:pt>
                <c:pt idx="50">
                  <c:v>2017</c:v>
                </c:pt>
                <c:pt idx="51">
                  <c:v>2017</c:v>
                </c:pt>
                <c:pt idx="52">
                  <c:v>2018</c:v>
                </c:pt>
                <c:pt idx="53">
                  <c:v>2018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2020</c:v>
                </c:pt>
                <c:pt idx="58">
                  <c:v>2021</c:v>
                </c:pt>
                <c:pt idx="59">
                  <c:v>2021</c:v>
                </c:pt>
              </c:numCache>
            </c:numRef>
          </c:xVal>
          <c:yVal>
            <c:numRef>
              <c:f>Sheet4!$B$5:$BI$5</c:f>
              <c:numCache>
                <c:formatCode>General</c:formatCode>
                <c:ptCount val="60"/>
                <c:pt idx="1">
                  <c:v>34.1</c:v>
                </c:pt>
                <c:pt idx="2" formatCode="0.0">
                  <c:v>30</c:v>
                </c:pt>
                <c:pt idx="3" formatCode="0.0">
                  <c:v>30.4</c:v>
                </c:pt>
                <c:pt idx="4">
                  <c:v>29.6</c:v>
                </c:pt>
                <c:pt idx="5">
                  <c:v>32.4</c:v>
                </c:pt>
                <c:pt idx="7">
                  <c:v>31.4</c:v>
                </c:pt>
                <c:pt idx="8">
                  <c:v>31</c:v>
                </c:pt>
                <c:pt idx="11">
                  <c:v>30.6</c:v>
                </c:pt>
                <c:pt idx="12">
                  <c:v>31.1</c:v>
                </c:pt>
                <c:pt idx="14">
                  <c:v>30.7</c:v>
                </c:pt>
                <c:pt idx="15">
                  <c:v>31.5</c:v>
                </c:pt>
                <c:pt idx="18">
                  <c:v>28.8</c:v>
                </c:pt>
                <c:pt idx="20">
                  <c:v>28.4</c:v>
                </c:pt>
                <c:pt idx="21">
                  <c:v>27.8</c:v>
                </c:pt>
                <c:pt idx="24">
                  <c:v>26.5</c:v>
                </c:pt>
                <c:pt idx="25" formatCode="0.0">
                  <c:v>27.1</c:v>
                </c:pt>
                <c:pt idx="26">
                  <c:v>24.7</c:v>
                </c:pt>
                <c:pt idx="28">
                  <c:v>24.1</c:v>
                </c:pt>
                <c:pt idx="29">
                  <c:v>22.2</c:v>
                </c:pt>
                <c:pt idx="30">
                  <c:v>20.5</c:v>
                </c:pt>
                <c:pt idx="32">
                  <c:v>16</c:v>
                </c:pt>
                <c:pt idx="38">
                  <c:v>16.100000000000001</c:v>
                </c:pt>
                <c:pt idx="39">
                  <c:v>14.7</c:v>
                </c:pt>
                <c:pt idx="41">
                  <c:v>14.7</c:v>
                </c:pt>
                <c:pt idx="42" formatCode="0.0">
                  <c:v>15</c:v>
                </c:pt>
                <c:pt idx="43">
                  <c:v>14.3</c:v>
                </c:pt>
                <c:pt idx="45">
                  <c:v>13.3</c:v>
                </c:pt>
                <c:pt idx="46">
                  <c:v>12.7</c:v>
                </c:pt>
                <c:pt idx="49" formatCode="0.0">
                  <c:v>13.2</c:v>
                </c:pt>
                <c:pt idx="52">
                  <c:v>11.9</c:v>
                </c:pt>
              </c:numCache>
            </c:numRef>
          </c:yVal>
          <c:smooth val="0"/>
        </c:ser>
        <c:ser>
          <c:idx val="2"/>
          <c:order val="2"/>
          <c:tx>
            <c:v>WA-OR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graphs'!$B$6:$BG$6</c:f>
              <c:numCache>
                <c:formatCode>0.0</c:formatCode>
                <c:ptCount val="58"/>
                <c:pt idx="0" formatCode="General">
                  <c:v>30.5</c:v>
                </c:pt>
                <c:pt idx="1">
                  <c:v>31.3</c:v>
                </c:pt>
                <c:pt idx="2">
                  <c:v>37.799999999999997</c:v>
                </c:pt>
                <c:pt idx="3" formatCode="General">
                  <c:v>21.6</c:v>
                </c:pt>
                <c:pt idx="4">
                  <c:v>25.2</c:v>
                </c:pt>
                <c:pt idx="5">
                  <c:v>26.2</c:v>
                </c:pt>
                <c:pt idx="6">
                  <c:v>35.9</c:v>
                </c:pt>
                <c:pt idx="7">
                  <c:v>23.3</c:v>
                </c:pt>
                <c:pt idx="8">
                  <c:v>32.5</c:v>
                </c:pt>
                <c:pt idx="9">
                  <c:v>34.700000000000003</c:v>
                </c:pt>
                <c:pt idx="13">
                  <c:v>24.5</c:v>
                </c:pt>
                <c:pt idx="14">
                  <c:v>21.8</c:v>
                </c:pt>
                <c:pt idx="15">
                  <c:v>24.8</c:v>
                </c:pt>
                <c:pt idx="16">
                  <c:v>20.100000000000001</c:v>
                </c:pt>
                <c:pt idx="17">
                  <c:v>23.4</c:v>
                </c:pt>
                <c:pt idx="20">
                  <c:v>21.7</c:v>
                </c:pt>
                <c:pt idx="21">
                  <c:v>23.8</c:v>
                </c:pt>
                <c:pt idx="22">
                  <c:v>22.5</c:v>
                </c:pt>
                <c:pt idx="23">
                  <c:v>19.2</c:v>
                </c:pt>
                <c:pt idx="24">
                  <c:v>19.899999999999999</c:v>
                </c:pt>
                <c:pt idx="25">
                  <c:v>19.600000000000001</c:v>
                </c:pt>
                <c:pt idx="27">
                  <c:v>18.2</c:v>
                </c:pt>
                <c:pt idx="28">
                  <c:v>18.3</c:v>
                </c:pt>
                <c:pt idx="29">
                  <c:v>15.4</c:v>
                </c:pt>
                <c:pt idx="30">
                  <c:v>11.638688677959017</c:v>
                </c:pt>
                <c:pt idx="31">
                  <c:v>17.8</c:v>
                </c:pt>
                <c:pt idx="32">
                  <c:v>21.2</c:v>
                </c:pt>
                <c:pt idx="33">
                  <c:v>18.100000000000001</c:v>
                </c:pt>
                <c:pt idx="34">
                  <c:v>18.100000000000001</c:v>
                </c:pt>
                <c:pt idx="36">
                  <c:v>18.100000000000001</c:v>
                </c:pt>
                <c:pt idx="37">
                  <c:v>21.8</c:v>
                </c:pt>
                <c:pt idx="38">
                  <c:v>14.6</c:v>
                </c:pt>
                <c:pt idx="41">
                  <c:v>20.3</c:v>
                </c:pt>
                <c:pt idx="42">
                  <c:v>13.2</c:v>
                </c:pt>
                <c:pt idx="43">
                  <c:v>16.899999999999999</c:v>
                </c:pt>
                <c:pt idx="44">
                  <c:v>7.7437716495604461</c:v>
                </c:pt>
                <c:pt idx="45">
                  <c:v>22.9</c:v>
                </c:pt>
                <c:pt idx="46">
                  <c:v>17.5</c:v>
                </c:pt>
                <c:pt idx="47">
                  <c:v>20.7</c:v>
                </c:pt>
                <c:pt idx="48">
                  <c:v>25.6</c:v>
                </c:pt>
                <c:pt idx="50">
                  <c:v>22.8</c:v>
                </c:pt>
                <c:pt idx="51">
                  <c:v>25.6</c:v>
                </c:pt>
                <c:pt idx="52">
                  <c:v>17.600000000000001</c:v>
                </c:pt>
                <c:pt idx="53">
                  <c:v>28.3</c:v>
                </c:pt>
                <c:pt idx="54">
                  <c:v>29.5</c:v>
                </c:pt>
                <c:pt idx="55">
                  <c:v>17.038937082672764</c:v>
                </c:pt>
              </c:numCache>
            </c:numRef>
          </c:yVal>
          <c:smooth val="0"/>
        </c:ser>
        <c:ser>
          <c:idx val="3"/>
          <c:order val="3"/>
          <c:tx>
            <c:v>CA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graphs'!$B$7:$BG$7</c:f>
              <c:numCache>
                <c:formatCode>General</c:formatCode>
                <c:ptCount val="58"/>
                <c:pt idx="14" formatCode="0.0">
                  <c:v>27.4</c:v>
                </c:pt>
                <c:pt idx="17" formatCode="0.0">
                  <c:v>30</c:v>
                </c:pt>
                <c:pt idx="18" formatCode="0.0">
                  <c:v>33.1</c:v>
                </c:pt>
                <c:pt idx="20" formatCode="0.0">
                  <c:v>26.4</c:v>
                </c:pt>
                <c:pt idx="23" formatCode="0.0">
                  <c:v>22.2</c:v>
                </c:pt>
                <c:pt idx="24" formatCode="0.0">
                  <c:v>22.1</c:v>
                </c:pt>
                <c:pt idx="28" formatCode="0.0">
                  <c:v>19.600000000000001</c:v>
                </c:pt>
                <c:pt idx="41" formatCode="0.0">
                  <c:v>19.2</c:v>
                </c:pt>
                <c:pt idx="50" formatCode="0.0">
                  <c:v>19.399999999999999</c:v>
                </c:pt>
                <c:pt idx="56" formatCode="0.0">
                  <c:v>18.399999999999999</c:v>
                </c:pt>
                <c:pt idx="57" formatCode="0.0">
                  <c:v>18.399999999999999</c:v>
                </c:pt>
              </c:numCache>
            </c:numRef>
          </c:yVal>
          <c:smooth val="0"/>
        </c:ser>
        <c:ser>
          <c:idx val="4"/>
          <c:order val="4"/>
          <c:tx>
            <c:v>Other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graphs'!$B$8:$BG$8</c:f>
              <c:numCache>
                <c:formatCode>General</c:formatCode>
                <c:ptCount val="58"/>
                <c:pt idx="0">
                  <c:v>39.299999999999997</c:v>
                </c:pt>
                <c:pt idx="2" formatCode="0.0">
                  <c:v>37.200000000000003</c:v>
                </c:pt>
                <c:pt idx="7" formatCode="0.0">
                  <c:v>42.2</c:v>
                </c:pt>
                <c:pt idx="10" formatCode="0.0">
                  <c:v>36.799999999999997</c:v>
                </c:pt>
                <c:pt idx="11" formatCode="0.0">
                  <c:v>37.4</c:v>
                </c:pt>
                <c:pt idx="12" formatCode="0.0">
                  <c:v>28.9</c:v>
                </c:pt>
                <c:pt idx="14" formatCode="0.0">
                  <c:v>29</c:v>
                </c:pt>
                <c:pt idx="17" formatCode="0.0">
                  <c:v>36.5</c:v>
                </c:pt>
                <c:pt idx="19" formatCode="0.0">
                  <c:v>31</c:v>
                </c:pt>
                <c:pt idx="23" formatCode="0.0">
                  <c:v>18.3</c:v>
                </c:pt>
                <c:pt idx="24" formatCode="0.0">
                  <c:v>37.1</c:v>
                </c:pt>
                <c:pt idx="25" formatCode="0.0">
                  <c:v>34.9</c:v>
                </c:pt>
                <c:pt idx="26" formatCode="0.0">
                  <c:v>31.1</c:v>
                </c:pt>
                <c:pt idx="27" formatCode="0.0">
                  <c:v>33.6</c:v>
                </c:pt>
                <c:pt idx="36" formatCode="0.0">
                  <c:v>22.4</c:v>
                </c:pt>
                <c:pt idx="37" formatCode="0.0">
                  <c:v>20.2</c:v>
                </c:pt>
                <c:pt idx="44" formatCode="0.0">
                  <c:v>21.5</c:v>
                </c:pt>
                <c:pt idx="47" formatCode="0.0">
                  <c:v>25.1</c:v>
                </c:pt>
                <c:pt idx="48" formatCode="0.0">
                  <c:v>26.4</c:v>
                </c:pt>
                <c:pt idx="49" formatCode="0.0">
                  <c:v>22.8</c:v>
                </c:pt>
              </c:numCache>
            </c:numRef>
          </c:yVal>
          <c:smooth val="0"/>
        </c:ser>
        <c:ser>
          <c:idx val="5"/>
          <c:order val="5"/>
          <c:tx>
            <c:v>NYS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graphs'!$B$9:$BG$9</c:f>
              <c:numCache>
                <c:formatCode>General</c:formatCode>
                <c:ptCount val="58"/>
                <c:pt idx="0">
                  <c:v>12.3</c:v>
                </c:pt>
                <c:pt idx="3" formatCode="0.0">
                  <c:v>32.799999999999997</c:v>
                </c:pt>
                <c:pt idx="4" formatCode="0.0">
                  <c:v>39.4</c:v>
                </c:pt>
                <c:pt idx="6" formatCode="0.0">
                  <c:v>26.9</c:v>
                </c:pt>
                <c:pt idx="13" formatCode="0.0">
                  <c:v>29.6</c:v>
                </c:pt>
                <c:pt idx="25" formatCode="0.0">
                  <c:v>27.2</c:v>
                </c:pt>
                <c:pt idx="35" formatCode="0.0">
                  <c:v>25</c:v>
                </c:pt>
                <c:pt idx="36" formatCode="0.0">
                  <c:v>18</c:v>
                </c:pt>
                <c:pt idx="39" formatCode="0.0">
                  <c:v>19.916047581055778</c:v>
                </c:pt>
                <c:pt idx="41" formatCode="0.0">
                  <c:v>21.684147088270457</c:v>
                </c:pt>
                <c:pt idx="52" formatCode="0.0">
                  <c:v>18.7</c:v>
                </c:pt>
              </c:numCache>
            </c:numRef>
          </c:yVal>
          <c:smooth val="0"/>
        </c:ser>
        <c:ser>
          <c:idx val="6"/>
          <c:order val="6"/>
          <c:tx>
            <c:v>regression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Sheet4!$BV$1:$BW$1</c:f>
              <c:numCache>
                <c:formatCode>General</c:formatCode>
                <c:ptCount val="2"/>
                <c:pt idx="0">
                  <c:v>1985</c:v>
                </c:pt>
                <c:pt idx="1">
                  <c:v>2021</c:v>
                </c:pt>
              </c:numCache>
            </c:numRef>
          </c:xVal>
          <c:yVal>
            <c:numRef>
              <c:f>Sheet4!$BV$2:$BW$2</c:f>
              <c:numCache>
                <c:formatCode>General</c:formatCode>
                <c:ptCount val="2"/>
                <c:pt idx="0">
                  <c:v>33.151352909907246</c:v>
                </c:pt>
                <c:pt idx="1">
                  <c:v>17.882915364392034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571992"/>
        <c:axId val="444572776"/>
      </c:scatterChart>
      <c:valAx>
        <c:axId val="444571992"/>
        <c:scaling>
          <c:orientation val="minMax"/>
          <c:max val="2021"/>
          <c:min val="1985"/>
        </c:scaling>
        <c:delete val="0"/>
        <c:axPos val="b"/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72776"/>
        <c:crosses val="autoZero"/>
        <c:crossBetween val="midCat"/>
        <c:majorUnit val="5"/>
        <c:minorUnit val="1"/>
      </c:valAx>
      <c:valAx>
        <c:axId val="444572776"/>
        <c:scaling>
          <c:orientation val="minMax"/>
          <c:max val="42.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71992"/>
        <c:crosses val="autoZero"/>
        <c:crossBetween val="midCat"/>
        <c:majorUnit val="10"/>
        <c:minorUnit val="2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graphs'!$B$14:$BG$14</c:f>
              <c:numCache>
                <c:formatCode>General</c:formatCode>
                <c:ptCount val="58"/>
                <c:pt idx="2" formatCode="0.0">
                  <c:v>8.9</c:v>
                </c:pt>
                <c:pt idx="24" formatCode="0.0">
                  <c:v>14.76</c:v>
                </c:pt>
                <c:pt idx="40" formatCode="0.0">
                  <c:v>13.7</c:v>
                </c:pt>
                <c:pt idx="47" formatCode="0.0">
                  <c:v>14.3</c:v>
                </c:pt>
              </c:numCache>
            </c:numRef>
          </c:yVal>
          <c:smooth val="0"/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Sheet4!$B$1:$BI$1</c:f>
              <c:numCache>
                <c:formatCode>General</c:formatCode>
                <c:ptCount val="60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1995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1999</c:v>
                </c:pt>
                <c:pt idx="17">
                  <c:v>1999</c:v>
                </c:pt>
                <c:pt idx="18">
                  <c:v>2000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2002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2008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2009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2016</c:v>
                </c:pt>
                <c:pt idx="48">
                  <c:v>2016</c:v>
                </c:pt>
                <c:pt idx="49">
                  <c:v>2017</c:v>
                </c:pt>
                <c:pt idx="50">
                  <c:v>2017</c:v>
                </c:pt>
                <c:pt idx="51">
                  <c:v>2017</c:v>
                </c:pt>
                <c:pt idx="52">
                  <c:v>2018</c:v>
                </c:pt>
                <c:pt idx="53">
                  <c:v>2018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2020</c:v>
                </c:pt>
                <c:pt idx="58">
                  <c:v>2021</c:v>
                </c:pt>
                <c:pt idx="59">
                  <c:v>2021</c:v>
                </c:pt>
              </c:numCache>
            </c:numRef>
          </c:xVal>
          <c:yVal>
            <c:numRef>
              <c:f>Sheet4!$B$15:$BI$15</c:f>
              <c:numCache>
                <c:formatCode>General</c:formatCode>
                <c:ptCount val="60"/>
                <c:pt idx="1">
                  <c:v>9.1</c:v>
                </c:pt>
                <c:pt idx="2" formatCode="0.0">
                  <c:v>9.6</c:v>
                </c:pt>
                <c:pt idx="3" formatCode="0.0">
                  <c:v>10.8</c:v>
                </c:pt>
                <c:pt idx="4">
                  <c:v>10.6</c:v>
                </c:pt>
                <c:pt idx="5">
                  <c:v>11.4</c:v>
                </c:pt>
                <c:pt idx="7">
                  <c:v>11.2</c:v>
                </c:pt>
                <c:pt idx="8">
                  <c:v>11.3</c:v>
                </c:pt>
                <c:pt idx="11">
                  <c:v>12.3</c:v>
                </c:pt>
                <c:pt idx="12">
                  <c:v>12.7</c:v>
                </c:pt>
                <c:pt idx="14">
                  <c:v>13</c:v>
                </c:pt>
                <c:pt idx="15">
                  <c:v>13.7</c:v>
                </c:pt>
                <c:pt idx="18">
                  <c:v>13.8</c:v>
                </c:pt>
                <c:pt idx="20">
                  <c:v>15</c:v>
                </c:pt>
                <c:pt idx="21">
                  <c:v>15.5</c:v>
                </c:pt>
                <c:pt idx="24">
                  <c:v>16</c:v>
                </c:pt>
                <c:pt idx="25" formatCode="0.0">
                  <c:v>16.399999999999999</c:v>
                </c:pt>
                <c:pt idx="26">
                  <c:v>15.9</c:v>
                </c:pt>
                <c:pt idx="28">
                  <c:v>16.100000000000001</c:v>
                </c:pt>
                <c:pt idx="29">
                  <c:v>16.8</c:v>
                </c:pt>
                <c:pt idx="30">
                  <c:v>16.7</c:v>
                </c:pt>
                <c:pt idx="32">
                  <c:v>17.3</c:v>
                </c:pt>
                <c:pt idx="38">
                  <c:v>17.399999999999999</c:v>
                </c:pt>
                <c:pt idx="39">
                  <c:v>17.899999999999999</c:v>
                </c:pt>
                <c:pt idx="41">
                  <c:v>17.7</c:v>
                </c:pt>
                <c:pt idx="42" formatCode="0.0">
                  <c:v>17.7</c:v>
                </c:pt>
                <c:pt idx="43">
                  <c:v>17.8</c:v>
                </c:pt>
                <c:pt idx="45">
                  <c:v>18.3</c:v>
                </c:pt>
                <c:pt idx="46">
                  <c:v>18.3</c:v>
                </c:pt>
                <c:pt idx="49" formatCode="0.0">
                  <c:v>18.7</c:v>
                </c:pt>
                <c:pt idx="52">
                  <c:v>18.100000000000001</c:v>
                </c:pt>
              </c:numCache>
            </c:numRef>
          </c:yVal>
          <c:smooth val="0"/>
        </c:ser>
        <c:ser>
          <c:idx val="2"/>
          <c:order val="2"/>
          <c:tx>
            <c:v>WA-OR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graphs'!$B$16:$BG$16</c:f>
              <c:numCache>
                <c:formatCode>0.0</c:formatCode>
                <c:ptCount val="58"/>
                <c:pt idx="0" formatCode="General">
                  <c:v>8</c:v>
                </c:pt>
                <c:pt idx="1">
                  <c:v>8.1</c:v>
                </c:pt>
                <c:pt idx="2">
                  <c:v>12.6</c:v>
                </c:pt>
                <c:pt idx="3" formatCode="General">
                  <c:v>6.1</c:v>
                </c:pt>
                <c:pt idx="4">
                  <c:v>9.1999999999999993</c:v>
                </c:pt>
                <c:pt idx="5">
                  <c:v>10.4</c:v>
                </c:pt>
                <c:pt idx="6">
                  <c:v>9.1999999999999993</c:v>
                </c:pt>
                <c:pt idx="7">
                  <c:v>11.6</c:v>
                </c:pt>
                <c:pt idx="8">
                  <c:v>10</c:v>
                </c:pt>
                <c:pt idx="9">
                  <c:v>8.6999999999999993</c:v>
                </c:pt>
                <c:pt idx="13">
                  <c:v>10.5</c:v>
                </c:pt>
                <c:pt idx="14">
                  <c:v>12.9</c:v>
                </c:pt>
                <c:pt idx="15">
                  <c:v>10.1</c:v>
                </c:pt>
                <c:pt idx="16">
                  <c:v>10.6</c:v>
                </c:pt>
                <c:pt idx="17">
                  <c:v>11.2</c:v>
                </c:pt>
                <c:pt idx="20">
                  <c:v>11.7</c:v>
                </c:pt>
                <c:pt idx="21">
                  <c:v>12.5</c:v>
                </c:pt>
                <c:pt idx="22">
                  <c:v>9.6</c:v>
                </c:pt>
                <c:pt idx="23">
                  <c:v>11.5</c:v>
                </c:pt>
                <c:pt idx="24">
                  <c:v>13</c:v>
                </c:pt>
                <c:pt idx="25">
                  <c:v>11.2</c:v>
                </c:pt>
                <c:pt idx="27">
                  <c:v>11.3</c:v>
                </c:pt>
                <c:pt idx="28">
                  <c:v>13.2</c:v>
                </c:pt>
                <c:pt idx="29">
                  <c:v>13</c:v>
                </c:pt>
                <c:pt idx="30">
                  <c:v>5.8376283156913376</c:v>
                </c:pt>
                <c:pt idx="31">
                  <c:v>14.5</c:v>
                </c:pt>
                <c:pt idx="32">
                  <c:v>13.9</c:v>
                </c:pt>
                <c:pt idx="33">
                  <c:v>13.6</c:v>
                </c:pt>
                <c:pt idx="34">
                  <c:v>13.7</c:v>
                </c:pt>
                <c:pt idx="36">
                  <c:v>10.1</c:v>
                </c:pt>
                <c:pt idx="37">
                  <c:v>12.2</c:v>
                </c:pt>
                <c:pt idx="38">
                  <c:v>13.7</c:v>
                </c:pt>
                <c:pt idx="41">
                  <c:v>11.5</c:v>
                </c:pt>
                <c:pt idx="42">
                  <c:v>11.3</c:v>
                </c:pt>
                <c:pt idx="43">
                  <c:v>13.1</c:v>
                </c:pt>
                <c:pt idx="44">
                  <c:v>6.7185509120827751</c:v>
                </c:pt>
                <c:pt idx="45">
                  <c:v>15.8</c:v>
                </c:pt>
                <c:pt idx="46">
                  <c:v>12.8</c:v>
                </c:pt>
                <c:pt idx="47">
                  <c:v>16.100000000000001</c:v>
                </c:pt>
                <c:pt idx="48">
                  <c:v>16.899999999999999</c:v>
                </c:pt>
                <c:pt idx="50">
                  <c:v>17.8</c:v>
                </c:pt>
                <c:pt idx="51">
                  <c:v>16.899999999999999</c:v>
                </c:pt>
                <c:pt idx="52">
                  <c:v>13.6</c:v>
                </c:pt>
                <c:pt idx="53">
                  <c:v>15.5</c:v>
                </c:pt>
                <c:pt idx="54">
                  <c:v>16.100000000000001</c:v>
                </c:pt>
                <c:pt idx="55">
                  <c:v>13.568134581790826</c:v>
                </c:pt>
              </c:numCache>
            </c:numRef>
          </c:yVal>
          <c:smooth val="0"/>
        </c:ser>
        <c:ser>
          <c:idx val="3"/>
          <c:order val="3"/>
          <c:tx>
            <c:v>CA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graphs'!$B$17:$BG$17</c:f>
              <c:numCache>
                <c:formatCode>General</c:formatCode>
                <c:ptCount val="58"/>
                <c:pt idx="14" formatCode="0.0">
                  <c:v>8.8000000000000007</c:v>
                </c:pt>
                <c:pt idx="17" formatCode="0.0">
                  <c:v>7.7</c:v>
                </c:pt>
                <c:pt idx="18" formatCode="0.0">
                  <c:v>12.1</c:v>
                </c:pt>
                <c:pt idx="20" formatCode="0.0">
                  <c:v>9.9</c:v>
                </c:pt>
                <c:pt idx="23" formatCode="0.0">
                  <c:v>9.4</c:v>
                </c:pt>
                <c:pt idx="24" formatCode="0.0">
                  <c:v>10.8</c:v>
                </c:pt>
                <c:pt idx="28" formatCode="0.0">
                  <c:v>9.1999999999999993</c:v>
                </c:pt>
                <c:pt idx="41" formatCode="0.0">
                  <c:v>10.199999999999999</c:v>
                </c:pt>
                <c:pt idx="50" formatCode="0.0">
                  <c:v>13.3</c:v>
                </c:pt>
                <c:pt idx="56" formatCode="0.0">
                  <c:v>15.4</c:v>
                </c:pt>
                <c:pt idx="57" formatCode="0.0">
                  <c:v>14.8</c:v>
                </c:pt>
              </c:numCache>
            </c:numRef>
          </c:yVal>
          <c:smooth val="0"/>
        </c:ser>
        <c:ser>
          <c:idx val="4"/>
          <c:order val="4"/>
          <c:tx>
            <c:v>Other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graphs'!$B$18:$BG$18</c:f>
              <c:numCache>
                <c:formatCode>General</c:formatCode>
                <c:ptCount val="58"/>
                <c:pt idx="0">
                  <c:v>7.7</c:v>
                </c:pt>
                <c:pt idx="2" formatCode="0.0">
                  <c:v>6.9</c:v>
                </c:pt>
                <c:pt idx="7" formatCode="0.0">
                  <c:v>12</c:v>
                </c:pt>
                <c:pt idx="10" formatCode="0.0">
                  <c:v>14.3</c:v>
                </c:pt>
                <c:pt idx="11" formatCode="0.0">
                  <c:v>14.4</c:v>
                </c:pt>
                <c:pt idx="12" formatCode="0.0">
                  <c:v>10.4</c:v>
                </c:pt>
                <c:pt idx="14" formatCode="0.0">
                  <c:v>13.2</c:v>
                </c:pt>
                <c:pt idx="17" formatCode="0.0">
                  <c:v>15.9</c:v>
                </c:pt>
                <c:pt idx="19" formatCode="0.0">
                  <c:v>10.4</c:v>
                </c:pt>
                <c:pt idx="23" formatCode="0.0">
                  <c:v>8.3000000000000007</c:v>
                </c:pt>
                <c:pt idx="24" formatCode="0.0">
                  <c:v>16.600000000000001</c:v>
                </c:pt>
                <c:pt idx="25" formatCode="0.0">
                  <c:v>19.899999999999999</c:v>
                </c:pt>
                <c:pt idx="26" formatCode="0.0">
                  <c:v>13.2</c:v>
                </c:pt>
                <c:pt idx="27" formatCode="0.0">
                  <c:v>17.3</c:v>
                </c:pt>
                <c:pt idx="36" formatCode="0.0">
                  <c:v>18.3</c:v>
                </c:pt>
                <c:pt idx="37" formatCode="0.0">
                  <c:v>14.5</c:v>
                </c:pt>
                <c:pt idx="44" formatCode="0.0">
                  <c:v>14.3</c:v>
                </c:pt>
                <c:pt idx="47" formatCode="0.0">
                  <c:v>18.3</c:v>
                </c:pt>
                <c:pt idx="48" formatCode="0.0">
                  <c:v>17.100000000000001</c:v>
                </c:pt>
                <c:pt idx="49" formatCode="0.0">
                  <c:v>16.600000000000001</c:v>
                </c:pt>
              </c:numCache>
            </c:numRef>
          </c:yVal>
          <c:smooth val="0"/>
        </c:ser>
        <c:ser>
          <c:idx val="5"/>
          <c:order val="5"/>
          <c:tx>
            <c:v>NYS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graphs'!$B$19:$BG$19</c:f>
              <c:numCache>
                <c:formatCode>General</c:formatCode>
                <c:ptCount val="58"/>
                <c:pt idx="0">
                  <c:v>9.8000000000000007</c:v>
                </c:pt>
                <c:pt idx="3" formatCode="0.0">
                  <c:v>13</c:v>
                </c:pt>
                <c:pt idx="4" formatCode="0.0">
                  <c:v>9.6</c:v>
                </c:pt>
                <c:pt idx="6" formatCode="0.0">
                  <c:v>9</c:v>
                </c:pt>
                <c:pt idx="13" formatCode="0.0">
                  <c:v>11.7</c:v>
                </c:pt>
                <c:pt idx="25" formatCode="0.0">
                  <c:v>16.3</c:v>
                </c:pt>
                <c:pt idx="35" formatCode="0.0">
                  <c:v>15.2</c:v>
                </c:pt>
                <c:pt idx="36" formatCode="0.0">
                  <c:v>14.5</c:v>
                </c:pt>
                <c:pt idx="39" formatCode="0.0">
                  <c:v>15.262080688939047</c:v>
                </c:pt>
                <c:pt idx="41" formatCode="0.0">
                  <c:v>10.785112318594049</c:v>
                </c:pt>
                <c:pt idx="52" formatCode="0.0">
                  <c:v>12.6</c:v>
                </c:pt>
              </c:numCache>
            </c:numRef>
          </c:yVal>
          <c:smooth val="0"/>
        </c:ser>
        <c:ser>
          <c:idx val="6"/>
          <c:order val="6"/>
          <c:tx>
            <c:v>regression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Sheet4!$BV$14:$BW$14</c:f>
              <c:numCache>
                <c:formatCode>General</c:formatCode>
                <c:ptCount val="2"/>
                <c:pt idx="0">
                  <c:v>1985</c:v>
                </c:pt>
                <c:pt idx="1">
                  <c:v>2021</c:v>
                </c:pt>
              </c:numCache>
            </c:numRef>
          </c:xVal>
          <c:yVal>
            <c:numRef>
              <c:f>Sheet4!$BV$15:$BW$15</c:f>
              <c:numCache>
                <c:formatCode>General</c:formatCode>
                <c:ptCount val="2"/>
                <c:pt idx="0">
                  <c:v>8.650937355578094</c:v>
                </c:pt>
                <c:pt idx="1">
                  <c:v>15.304023166438128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578264"/>
        <c:axId val="444575128"/>
      </c:scatterChart>
      <c:valAx>
        <c:axId val="444578264"/>
        <c:scaling>
          <c:orientation val="minMax"/>
          <c:max val="2021"/>
          <c:min val="1985"/>
        </c:scaling>
        <c:delete val="0"/>
        <c:axPos val="b"/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75128"/>
        <c:crosses val="autoZero"/>
        <c:crossBetween val="midCat"/>
        <c:majorUnit val="5"/>
        <c:minorUnit val="1"/>
      </c:valAx>
      <c:valAx>
        <c:axId val="444575128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78264"/>
        <c:crosses val="autoZero"/>
        <c:crossBetween val="midCat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graphs'!$B$24:$BG$24</c:f>
              <c:numCache>
                <c:formatCode>General</c:formatCode>
                <c:ptCount val="58"/>
                <c:pt idx="2" formatCode="0.0">
                  <c:v>12.7</c:v>
                </c:pt>
                <c:pt idx="24" formatCode="0.0">
                  <c:v>21.4</c:v>
                </c:pt>
                <c:pt idx="40" formatCode="0.0">
                  <c:v>21.1</c:v>
                </c:pt>
                <c:pt idx="47" formatCode="0.0">
                  <c:v>25.1</c:v>
                </c:pt>
              </c:numCache>
            </c:numRef>
          </c:yVal>
          <c:smooth val="0"/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Sheet4!$B$1:$BI$1</c:f>
              <c:numCache>
                <c:formatCode>General</c:formatCode>
                <c:ptCount val="60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1995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1999</c:v>
                </c:pt>
                <c:pt idx="17">
                  <c:v>1999</c:v>
                </c:pt>
                <c:pt idx="18">
                  <c:v>2000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2002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2008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2009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2016</c:v>
                </c:pt>
                <c:pt idx="48">
                  <c:v>2016</c:v>
                </c:pt>
                <c:pt idx="49">
                  <c:v>2017</c:v>
                </c:pt>
                <c:pt idx="50">
                  <c:v>2017</c:v>
                </c:pt>
                <c:pt idx="51">
                  <c:v>2017</c:v>
                </c:pt>
                <c:pt idx="52">
                  <c:v>2018</c:v>
                </c:pt>
                <c:pt idx="53">
                  <c:v>2018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2020</c:v>
                </c:pt>
                <c:pt idx="58">
                  <c:v>2021</c:v>
                </c:pt>
                <c:pt idx="59">
                  <c:v>2021</c:v>
                </c:pt>
              </c:numCache>
            </c:numRef>
          </c:xVal>
          <c:yVal>
            <c:numRef>
              <c:f>Sheet4!$B$25:$BI$25</c:f>
              <c:numCache>
                <c:formatCode>General</c:formatCode>
                <c:ptCount val="60"/>
                <c:pt idx="1">
                  <c:v>8.4</c:v>
                </c:pt>
                <c:pt idx="2" formatCode="0.0">
                  <c:v>13.6</c:v>
                </c:pt>
                <c:pt idx="3" formatCode="0.0">
                  <c:v>8.6</c:v>
                </c:pt>
                <c:pt idx="4">
                  <c:v>12.5</c:v>
                </c:pt>
                <c:pt idx="5">
                  <c:v>8.5</c:v>
                </c:pt>
                <c:pt idx="7">
                  <c:v>12.9</c:v>
                </c:pt>
                <c:pt idx="8">
                  <c:v>13.4</c:v>
                </c:pt>
                <c:pt idx="11">
                  <c:v>14</c:v>
                </c:pt>
                <c:pt idx="12">
                  <c:v>15</c:v>
                </c:pt>
                <c:pt idx="14">
                  <c:v>15</c:v>
                </c:pt>
                <c:pt idx="15">
                  <c:v>14.8</c:v>
                </c:pt>
                <c:pt idx="18">
                  <c:v>17.3</c:v>
                </c:pt>
                <c:pt idx="20">
                  <c:v>16.5</c:v>
                </c:pt>
                <c:pt idx="21">
                  <c:v>16.399999999999999</c:v>
                </c:pt>
                <c:pt idx="24">
                  <c:v>16.899999999999999</c:v>
                </c:pt>
                <c:pt idx="25" formatCode="0.0">
                  <c:v>17</c:v>
                </c:pt>
                <c:pt idx="26">
                  <c:v>18.5</c:v>
                </c:pt>
                <c:pt idx="28">
                  <c:v>17.600000000000001</c:v>
                </c:pt>
                <c:pt idx="29">
                  <c:v>19.100000000000001</c:v>
                </c:pt>
                <c:pt idx="30">
                  <c:v>19.899999999999999</c:v>
                </c:pt>
                <c:pt idx="32">
                  <c:v>21.3</c:v>
                </c:pt>
                <c:pt idx="38">
                  <c:v>21</c:v>
                </c:pt>
                <c:pt idx="39">
                  <c:v>21.4</c:v>
                </c:pt>
                <c:pt idx="41">
                  <c:v>21</c:v>
                </c:pt>
                <c:pt idx="42" formatCode="0.0">
                  <c:v>21</c:v>
                </c:pt>
                <c:pt idx="43">
                  <c:v>21.7</c:v>
                </c:pt>
                <c:pt idx="45">
                  <c:v>22</c:v>
                </c:pt>
                <c:pt idx="46">
                  <c:v>22</c:v>
                </c:pt>
                <c:pt idx="49" formatCode="0.0">
                  <c:v>21.9</c:v>
                </c:pt>
                <c:pt idx="52">
                  <c:v>23.7</c:v>
                </c:pt>
              </c:numCache>
            </c:numRef>
          </c:yVal>
          <c:smooth val="0"/>
        </c:ser>
        <c:ser>
          <c:idx val="2"/>
          <c:order val="2"/>
          <c:tx>
            <c:v>WA-OR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graphs'!$B$26:$BG$26</c:f>
              <c:numCache>
                <c:formatCode>0.0</c:formatCode>
                <c:ptCount val="58"/>
                <c:pt idx="0" formatCode="General">
                  <c:v>10.9</c:v>
                </c:pt>
                <c:pt idx="1">
                  <c:v>16.3</c:v>
                </c:pt>
                <c:pt idx="2">
                  <c:v>18.3</c:v>
                </c:pt>
                <c:pt idx="3" formatCode="General">
                  <c:v>11.8</c:v>
                </c:pt>
                <c:pt idx="4">
                  <c:v>19.3</c:v>
                </c:pt>
                <c:pt idx="5">
                  <c:v>12.1</c:v>
                </c:pt>
                <c:pt idx="6">
                  <c:v>20.100000000000001</c:v>
                </c:pt>
                <c:pt idx="7">
                  <c:v>11.9</c:v>
                </c:pt>
                <c:pt idx="8">
                  <c:v>21.6</c:v>
                </c:pt>
                <c:pt idx="9">
                  <c:v>14.9</c:v>
                </c:pt>
                <c:pt idx="13">
                  <c:v>13.9</c:v>
                </c:pt>
                <c:pt idx="14">
                  <c:v>14.5</c:v>
                </c:pt>
                <c:pt idx="15">
                  <c:v>14.6</c:v>
                </c:pt>
                <c:pt idx="16">
                  <c:v>20.2</c:v>
                </c:pt>
                <c:pt idx="17">
                  <c:v>15.2</c:v>
                </c:pt>
                <c:pt idx="20">
                  <c:v>15.3</c:v>
                </c:pt>
                <c:pt idx="21">
                  <c:v>26.3</c:v>
                </c:pt>
                <c:pt idx="22">
                  <c:v>32.9</c:v>
                </c:pt>
                <c:pt idx="23">
                  <c:v>15.3</c:v>
                </c:pt>
                <c:pt idx="24">
                  <c:v>16.899999999999999</c:v>
                </c:pt>
                <c:pt idx="25">
                  <c:v>14.9</c:v>
                </c:pt>
                <c:pt idx="27">
                  <c:v>33.4</c:v>
                </c:pt>
                <c:pt idx="28">
                  <c:v>16.3</c:v>
                </c:pt>
                <c:pt idx="29">
                  <c:v>16.899999999999999</c:v>
                </c:pt>
                <c:pt idx="30">
                  <c:v>18.344518676209738</c:v>
                </c:pt>
                <c:pt idx="31">
                  <c:v>33.6</c:v>
                </c:pt>
                <c:pt idx="32">
                  <c:v>25.6</c:v>
                </c:pt>
                <c:pt idx="33">
                  <c:v>18.100000000000001</c:v>
                </c:pt>
                <c:pt idx="34">
                  <c:v>29.4</c:v>
                </c:pt>
                <c:pt idx="36">
                  <c:v>29.7</c:v>
                </c:pt>
                <c:pt idx="37">
                  <c:v>29.1</c:v>
                </c:pt>
                <c:pt idx="38">
                  <c:v>20.399999999999999</c:v>
                </c:pt>
                <c:pt idx="41">
                  <c:v>29.6</c:v>
                </c:pt>
                <c:pt idx="42">
                  <c:v>19.100000000000001</c:v>
                </c:pt>
                <c:pt idx="43">
                  <c:v>27.9</c:v>
                </c:pt>
                <c:pt idx="44">
                  <c:v>23.637830465933757</c:v>
                </c:pt>
                <c:pt idx="45">
                  <c:v>14.3</c:v>
                </c:pt>
                <c:pt idx="46">
                  <c:v>23.7</c:v>
                </c:pt>
                <c:pt idx="47">
                  <c:v>18.3</c:v>
                </c:pt>
                <c:pt idx="48">
                  <c:v>13.5</c:v>
                </c:pt>
                <c:pt idx="50" formatCode="General">
                  <c:v>16</c:v>
                </c:pt>
                <c:pt idx="51" formatCode="General">
                  <c:v>16.5</c:v>
                </c:pt>
                <c:pt idx="52">
                  <c:v>21.3</c:v>
                </c:pt>
                <c:pt idx="53">
                  <c:v>16.600000000000001</c:v>
                </c:pt>
                <c:pt idx="54">
                  <c:v>14.1</c:v>
                </c:pt>
                <c:pt idx="55">
                  <c:v>18.974910424733398</c:v>
                </c:pt>
              </c:numCache>
            </c:numRef>
          </c:yVal>
          <c:smooth val="0"/>
        </c:ser>
        <c:ser>
          <c:idx val="3"/>
          <c:order val="3"/>
          <c:tx>
            <c:v>CA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graphs'!$B$27:$BG$27</c:f>
              <c:numCache>
                <c:formatCode>General</c:formatCode>
                <c:ptCount val="58"/>
                <c:pt idx="14" formatCode="0.0">
                  <c:v>20</c:v>
                </c:pt>
                <c:pt idx="17" formatCode="0.0">
                  <c:v>13.9</c:v>
                </c:pt>
                <c:pt idx="18" formatCode="0.0">
                  <c:v>22.8</c:v>
                </c:pt>
                <c:pt idx="20" formatCode="0.0">
                  <c:v>26.9</c:v>
                </c:pt>
                <c:pt idx="23" formatCode="0.0">
                  <c:v>17.3</c:v>
                </c:pt>
                <c:pt idx="24" formatCode="0.0">
                  <c:v>31.9</c:v>
                </c:pt>
                <c:pt idx="28" formatCode="0.0">
                  <c:v>25.4</c:v>
                </c:pt>
                <c:pt idx="41" formatCode="0.0">
                  <c:v>21.9</c:v>
                </c:pt>
                <c:pt idx="50">
                  <c:v>20.7</c:v>
                </c:pt>
                <c:pt idx="56" formatCode="0.0">
                  <c:v>17.399999999999999</c:v>
                </c:pt>
                <c:pt idx="57">
                  <c:v>23.8</c:v>
                </c:pt>
              </c:numCache>
            </c:numRef>
          </c:yVal>
          <c:smooth val="0"/>
        </c:ser>
        <c:ser>
          <c:idx val="4"/>
          <c:order val="4"/>
          <c:tx>
            <c:v>Other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graphs'!$B$28:$BG$28</c:f>
              <c:numCache>
                <c:formatCode>General</c:formatCode>
                <c:ptCount val="58"/>
                <c:pt idx="0">
                  <c:v>8.3000000000000007</c:v>
                </c:pt>
                <c:pt idx="2" formatCode="0.0">
                  <c:v>7.8</c:v>
                </c:pt>
                <c:pt idx="7" formatCode="0.0">
                  <c:v>11.2</c:v>
                </c:pt>
                <c:pt idx="10" formatCode="0.0">
                  <c:v>18.100000000000001</c:v>
                </c:pt>
                <c:pt idx="11" formatCode="0.0">
                  <c:v>19.100000000000001</c:v>
                </c:pt>
                <c:pt idx="12" formatCode="0.0">
                  <c:v>10.8</c:v>
                </c:pt>
                <c:pt idx="14" formatCode="0.0">
                  <c:v>10.6</c:v>
                </c:pt>
                <c:pt idx="17" formatCode="0.0">
                  <c:v>17.8</c:v>
                </c:pt>
                <c:pt idx="19" formatCode="0.0">
                  <c:v>12.2</c:v>
                </c:pt>
                <c:pt idx="23" formatCode="0.0">
                  <c:v>16.8</c:v>
                </c:pt>
                <c:pt idx="24" formatCode="0.0">
                  <c:v>13.4</c:v>
                </c:pt>
                <c:pt idx="25" formatCode="0.0">
                  <c:v>22.2</c:v>
                </c:pt>
                <c:pt idx="26" formatCode="0.0">
                  <c:v>11.2</c:v>
                </c:pt>
                <c:pt idx="27" formatCode="0.0">
                  <c:v>17.2</c:v>
                </c:pt>
                <c:pt idx="36" formatCode="0.0">
                  <c:v>20.9</c:v>
                </c:pt>
                <c:pt idx="37" formatCode="0.0">
                  <c:v>13.6</c:v>
                </c:pt>
                <c:pt idx="44" formatCode="0.0">
                  <c:v>14.6</c:v>
                </c:pt>
                <c:pt idx="47" formatCode="0.0">
                  <c:v>25.5</c:v>
                </c:pt>
                <c:pt idx="48" formatCode="0.0">
                  <c:v>26.2</c:v>
                </c:pt>
                <c:pt idx="49" formatCode="0.0">
                  <c:v>17.899999999999999</c:v>
                </c:pt>
              </c:numCache>
            </c:numRef>
          </c:yVal>
          <c:smooth val="0"/>
        </c:ser>
        <c:ser>
          <c:idx val="5"/>
          <c:order val="5"/>
          <c:tx>
            <c:v>NYS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'initial trend graphs'!$B$1:$BG$1</c:f>
              <c:numCache>
                <c:formatCode>General</c:formatCode>
                <c:ptCount val="58"/>
                <c:pt idx="0">
                  <c:v>1987</c:v>
                </c:pt>
                <c:pt idx="1">
                  <c:v>1988</c:v>
                </c:pt>
                <c:pt idx="2">
                  <c:v>1990</c:v>
                </c:pt>
                <c:pt idx="3">
                  <c:v>1992</c:v>
                </c:pt>
                <c:pt idx="4">
                  <c:v>1993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2000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2005</c:v>
                </c:pt>
                <c:pt idx="27">
                  <c:v>2006</c:v>
                </c:pt>
                <c:pt idx="28">
                  <c:v>2008</c:v>
                </c:pt>
                <c:pt idx="29">
                  <c:v>2008</c:v>
                </c:pt>
                <c:pt idx="30">
                  <c:v>2009</c:v>
                </c:pt>
                <c:pt idx="31">
                  <c:v>2009</c:v>
                </c:pt>
                <c:pt idx="32">
                  <c:v>2009</c:v>
                </c:pt>
                <c:pt idx="33">
                  <c:v>2009</c:v>
                </c:pt>
                <c:pt idx="34">
                  <c:v>2009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2018</c:v>
                </c:pt>
                <c:pt idx="51">
                  <c:v>2018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2021</c:v>
                </c:pt>
              </c:numCache>
            </c:numRef>
          </c:xVal>
          <c:yVal>
            <c:numRef>
              <c:f>'initial trend graphs'!$B$29:$BG$29</c:f>
              <c:numCache>
                <c:formatCode>General</c:formatCode>
                <c:ptCount val="58"/>
                <c:pt idx="0">
                  <c:v>16.600000000000001</c:v>
                </c:pt>
                <c:pt idx="3" formatCode="0.0">
                  <c:v>11.1</c:v>
                </c:pt>
                <c:pt idx="4" formatCode="0.0">
                  <c:v>17.100000000000001</c:v>
                </c:pt>
                <c:pt idx="6" formatCode="0.0">
                  <c:v>11.9</c:v>
                </c:pt>
                <c:pt idx="13" formatCode="0.0">
                  <c:v>18.5</c:v>
                </c:pt>
                <c:pt idx="25" formatCode="0.0">
                  <c:v>15.9</c:v>
                </c:pt>
                <c:pt idx="35" formatCode="0.0">
                  <c:v>23.2</c:v>
                </c:pt>
                <c:pt idx="36" formatCode="0.0">
                  <c:v>6</c:v>
                </c:pt>
                <c:pt idx="39" formatCode="0.0">
                  <c:v>13.096517217462422</c:v>
                </c:pt>
                <c:pt idx="41" formatCode="0.0">
                  <c:v>19.461492850685769</c:v>
                </c:pt>
                <c:pt idx="52" formatCode="0.0">
                  <c:v>18.399999999999999</c:v>
                </c:pt>
              </c:numCache>
            </c:numRef>
          </c:yVal>
          <c:smooth val="0"/>
        </c:ser>
        <c:ser>
          <c:idx val="6"/>
          <c:order val="6"/>
          <c:tx>
            <c:v>regression line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Sheet4!$BV$31:$BW$31</c:f>
              <c:numCache>
                <c:formatCode>General</c:formatCode>
                <c:ptCount val="2"/>
                <c:pt idx="0">
                  <c:v>1985</c:v>
                </c:pt>
                <c:pt idx="1">
                  <c:v>2021</c:v>
                </c:pt>
              </c:numCache>
            </c:numRef>
          </c:xVal>
          <c:yVal>
            <c:numRef>
              <c:f>Sheet4!$BV$32:$BW$32</c:f>
              <c:numCache>
                <c:formatCode>General</c:formatCode>
                <c:ptCount val="2"/>
                <c:pt idx="0">
                  <c:v>13.909302271431045</c:v>
                </c:pt>
                <c:pt idx="1">
                  <c:v>22.19063734024104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576304"/>
        <c:axId val="444575520"/>
      </c:scatterChart>
      <c:valAx>
        <c:axId val="444576304"/>
        <c:scaling>
          <c:orientation val="minMax"/>
          <c:max val="2021"/>
          <c:min val="1985"/>
        </c:scaling>
        <c:delete val="0"/>
        <c:axPos val="b"/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75520"/>
        <c:crosses val="autoZero"/>
        <c:crossBetween val="midCat"/>
        <c:majorUnit val="5"/>
        <c:minorUnit val="1"/>
      </c:valAx>
      <c:valAx>
        <c:axId val="444575520"/>
        <c:scaling>
          <c:orientation val="minMax"/>
          <c:max val="4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76304"/>
        <c:crosses val="autoZero"/>
        <c:crossBetween val="midCat"/>
        <c:majorUnit val="10"/>
        <c:minorUnit val="2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37270341207348"/>
          <c:y val="3.2407407407407406E-2"/>
          <c:w val="1.0293963254593278E-2"/>
          <c:h val="1.8178769320501689E-2"/>
        </c:manualLayout>
      </c:layout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percents!$N$7:$AD$7</c:f>
              <c:numCache>
                <c:formatCode>0.0</c:formatCode>
                <c:ptCount val="17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1A-4367-B253-3DEEFC5F64BF}"/>
            </c:ext>
          </c:extLst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percents!$N$9:$AD$9</c:f>
              <c:numCache>
                <c:formatCode>0.0</c:formatCode>
                <c:ptCount val="17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1A-4367-B253-3DEEFC5F64BF}"/>
            </c:ext>
          </c:extLst>
        </c:ser>
        <c:ser>
          <c:idx val="2"/>
          <c:order val="2"/>
          <c:tx>
            <c:v>Staley &amp; Barlaz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percents!$N$10:$AD$10</c:f>
              <c:numCache>
                <c:formatCode>0.0</c:formatCode>
                <c:ptCount val="17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31A-4367-B253-3DEEFC5F64BF}"/>
            </c:ext>
          </c:extLst>
        </c:ser>
        <c:ser>
          <c:idx val="3"/>
          <c:order val="3"/>
          <c:tx>
            <c:v>Seattle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percents!$N$11:$AD$11</c:f>
              <c:numCache>
                <c:formatCode>0.0</c:formatCode>
                <c:ptCount val="17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31A-4367-B253-3DEEFC5F64BF}"/>
            </c:ext>
          </c:extLst>
        </c:ser>
        <c:ser>
          <c:idx val="4"/>
          <c:order val="4"/>
          <c:tx>
            <c:v>San Francisco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percents!$N$12:$AD$12</c:f>
              <c:numCache>
                <c:formatCode>0.0</c:formatCode>
                <c:ptCount val="17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31A-4367-B253-3DEEFC5F64BF}"/>
            </c:ext>
          </c:extLst>
        </c:ser>
        <c:ser>
          <c:idx val="5"/>
          <c:order val="5"/>
          <c:tx>
            <c:v>NYS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percents!$N$13:$AD$13</c:f>
              <c:numCache>
                <c:formatCode>0.0</c:formatCode>
                <c:ptCount val="17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31A-4367-B253-3DEEFC5F6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126672"/>
        <c:axId val="444124712"/>
      </c:scatterChart>
      <c:valAx>
        <c:axId val="444126672"/>
        <c:scaling>
          <c:orientation val="minMax"/>
          <c:max val="2020"/>
        </c:scaling>
        <c:delete val="1"/>
        <c:axPos val="b"/>
        <c:numFmt formatCode="General" sourceLinked="1"/>
        <c:majorTickMark val="cross"/>
        <c:minorTickMark val="cross"/>
        <c:tickLblPos val="nextTo"/>
        <c:crossAx val="444124712"/>
        <c:crosses val="autoZero"/>
        <c:crossBetween val="midCat"/>
      </c:valAx>
      <c:valAx>
        <c:axId val="444124712"/>
        <c:scaling>
          <c:orientation val="minMax"/>
          <c:max val="40"/>
          <c:min val="0"/>
        </c:scaling>
        <c:delete val="1"/>
        <c:axPos val="l"/>
        <c:numFmt formatCode="0" sourceLinked="0"/>
        <c:majorTickMark val="cross"/>
        <c:minorTickMark val="cross"/>
        <c:tickLblPos val="nextTo"/>
        <c:crossAx val="444126672"/>
        <c:crosses val="autoZero"/>
        <c:crossBetween val="midCat"/>
        <c:majorUnit val="10"/>
        <c:minorUnit val="2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percents!#REF!</c:f>
              <c:numCache>
                <c:formatCode>0.0</c:formatCode>
                <c:ptCount val="17"/>
                <c:pt idx="1">
                  <c:v>8.9</c:v>
                </c:pt>
                <c:pt idx="7">
                  <c:v>14.76</c:v>
                </c:pt>
                <c:pt idx="13">
                  <c:v>13.7</c:v>
                </c:pt>
                <c:pt idx="15">
                  <c:v>14.3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123-4145-8961-6423433C5643}"/>
            </c:ext>
          </c:extLst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percents!$N$26:$AD$26</c:f>
              <c:numCache>
                <c:formatCode>0.0</c:formatCode>
                <c:ptCount val="17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23-4145-8961-6423433C5643}"/>
            </c:ext>
          </c:extLst>
        </c:ser>
        <c:ser>
          <c:idx val="2"/>
          <c:order val="2"/>
          <c:tx>
            <c:v>Staley &amp; Barlaz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percents!#REF!</c:f>
              <c:numCache>
                <c:formatCode>General</c:formatCode>
                <c:ptCount val="17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123-4145-8961-6423433C5643}"/>
            </c:ext>
          </c:extLst>
        </c:ser>
        <c:ser>
          <c:idx val="3"/>
          <c:order val="3"/>
          <c:tx>
            <c:v>Seattle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percents!$N$27:$AD$27</c:f>
              <c:numCache>
                <c:formatCode>0.0</c:formatCode>
                <c:ptCount val="17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123-4145-8961-6423433C5643}"/>
            </c:ext>
          </c:extLst>
        </c:ser>
        <c:ser>
          <c:idx val="4"/>
          <c:order val="4"/>
          <c:tx>
            <c:v>San Francisco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7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percents!$N$29:$AD$29</c:f>
              <c:numCache>
                <c:formatCode>0.0</c:formatCode>
                <c:ptCount val="17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123-4145-8961-6423433C5643}"/>
            </c:ext>
          </c:extLst>
        </c:ser>
        <c:ser>
          <c:idx val="5"/>
          <c:order val="5"/>
          <c:tx>
            <c:v>NYS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percents!$N$30:$AD$30</c:f>
              <c:numCache>
                <c:formatCode>0.0</c:formatCode>
                <c:ptCount val="17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123-4145-8961-6423433C5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125104"/>
        <c:axId val="444125496"/>
      </c:scatterChart>
      <c:valAx>
        <c:axId val="444125104"/>
        <c:scaling>
          <c:orientation val="minMax"/>
          <c:max val="2020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25496"/>
        <c:crosses val="autoZero"/>
        <c:crossBetween val="midCat"/>
      </c:valAx>
      <c:valAx>
        <c:axId val="444125496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25104"/>
        <c:crosses val="autoZero"/>
        <c:crossBetween val="midCat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percents!$N$41:$AD$41</c:f>
              <c:numCache>
                <c:formatCode>0.0</c:formatCode>
                <c:ptCount val="17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3A2-4325-8CB5-0DBFA746F8E9}"/>
            </c:ext>
          </c:extLst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percents!$N$42:$AD$42</c:f>
              <c:numCache>
                <c:formatCode>0.0</c:formatCode>
                <c:ptCount val="17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A2-4325-8CB5-0DBFA746F8E9}"/>
            </c:ext>
          </c:extLst>
        </c:ser>
        <c:ser>
          <c:idx val="2"/>
          <c:order val="2"/>
          <c:tx>
            <c:v>Staley &amp; Barlaz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3A2-4325-8CB5-0DBFA746F8E9}"/>
            </c:ext>
          </c:extLst>
        </c:ser>
        <c:ser>
          <c:idx val="3"/>
          <c:order val="3"/>
          <c:tx>
            <c:v>Seattle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percents!#REF!</c:f>
              <c:numCache>
                <c:formatCode>General</c:formatCode>
                <c:ptCount val="17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3A2-4325-8CB5-0DBFA746F8E9}"/>
            </c:ext>
          </c:extLst>
        </c:ser>
        <c:ser>
          <c:idx val="4"/>
          <c:order val="4"/>
          <c:tx>
            <c:v>San Francisco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7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percents!$N$43:$AD$43</c:f>
              <c:numCache>
                <c:formatCode>0.0</c:formatCode>
                <c:ptCount val="17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3A2-4325-8CB5-0DBFA746F8E9}"/>
            </c:ext>
          </c:extLst>
        </c:ser>
        <c:ser>
          <c:idx val="5"/>
          <c:order val="5"/>
          <c:tx>
            <c:v>NYS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percents!$N$5:$AD$5</c:f>
              <c:numCache>
                <c:formatCode>General</c:formatCode>
                <c:ptCount val="17"/>
              </c:numCache>
            </c:numRef>
          </c:xVal>
          <c:yVal>
            <c:numRef>
              <c:f>percents!$N$44:$AD$44</c:f>
              <c:numCache>
                <c:formatCode>0.0</c:formatCode>
                <c:ptCount val="17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3A2-4325-8CB5-0DBFA746F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127064"/>
        <c:axId val="444127456"/>
      </c:scatterChart>
      <c:valAx>
        <c:axId val="444127064"/>
        <c:scaling>
          <c:orientation val="minMax"/>
          <c:max val="2020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27456"/>
        <c:crosses val="autoZero"/>
        <c:crossBetween val="midCat"/>
      </c:valAx>
      <c:valAx>
        <c:axId val="444127456"/>
        <c:scaling>
          <c:orientation val="minMax"/>
          <c:max val="4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27064"/>
        <c:crosses val="autoZero"/>
        <c:crossBetween val="midCat"/>
        <c:majorUnit val="10"/>
        <c:minorUnit val="2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6159230096237"/>
          <c:y val="5.0925925925925923E-2"/>
          <c:w val="0.81862729658792655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percents!$AF$5:$AQ$5</c:f>
              <c:numCache>
                <c:formatCode>General</c:formatCode>
                <c:ptCount val="12"/>
              </c:numCache>
            </c:numRef>
          </c:xVal>
          <c:yVal>
            <c:numRef>
              <c:f>percents!$AF$7:$AQ$7</c:f>
              <c:numCache>
                <c:formatCode>0.0</c:formatCode>
                <c:ptCount val="12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D9-46F5-8D79-6CE24E2D1ECC}"/>
            </c:ext>
          </c:extLst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percents!$AF$5:$AQ$5</c:f>
              <c:numCache>
                <c:formatCode>General</c:formatCode>
                <c:ptCount val="12"/>
              </c:numCache>
            </c:numRef>
          </c:xVal>
          <c:yVal>
            <c:numRef>
              <c:f>percents!$AF$9:$AQ$9</c:f>
              <c:numCache>
                <c:formatCode>0.0</c:formatCode>
                <c:ptCount val="12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D9-46F5-8D79-6CE24E2D1ECC}"/>
            </c:ext>
          </c:extLst>
        </c:ser>
        <c:ser>
          <c:idx val="3"/>
          <c:order val="2"/>
          <c:tx>
            <c:v>Seattle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percents!$AF$5:$AQ$5</c:f>
              <c:numCache>
                <c:formatCode>General</c:formatCode>
                <c:ptCount val="12"/>
              </c:numCache>
            </c:numRef>
          </c:xVal>
          <c:yVal>
            <c:numRef>
              <c:f>percents!$AF$11:$AQ$11</c:f>
              <c:numCache>
                <c:formatCode>0.0</c:formatCode>
                <c:ptCount val="12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DD9-46F5-8D79-6CE24E2D1ECC}"/>
            </c:ext>
          </c:extLst>
        </c:ser>
        <c:ser>
          <c:idx val="5"/>
          <c:order val="3"/>
          <c:tx>
            <c:v>NYS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percents!$AF$5:$AQ$5</c:f>
              <c:numCache>
                <c:formatCode>General</c:formatCode>
                <c:ptCount val="12"/>
              </c:numCache>
            </c:numRef>
          </c:xVal>
          <c:yVal>
            <c:numRef>
              <c:f>percents!$AF$13:$AQ$13</c:f>
              <c:numCache>
                <c:formatCode>0.0</c:formatCode>
                <c:ptCount val="12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DD9-46F5-8D79-6CE24E2D1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120400"/>
        <c:axId val="444123928"/>
      </c:scatterChart>
      <c:valAx>
        <c:axId val="444120400"/>
        <c:scaling>
          <c:orientation val="minMax"/>
          <c:max val="2020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23928"/>
        <c:crosses val="autoZero"/>
        <c:crossBetween val="midCat"/>
      </c:valAx>
      <c:valAx>
        <c:axId val="444123928"/>
        <c:scaling>
          <c:orientation val="minMax"/>
          <c:max val="7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20400"/>
        <c:crosses val="autoZero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6159230096237"/>
          <c:y val="5.0925925925925923E-2"/>
          <c:w val="0.81862729658792655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percents!$AF$5:$AQ$5</c:f>
              <c:numCache>
                <c:formatCode>General</c:formatCode>
                <c:ptCount val="12"/>
              </c:numCache>
            </c:numRef>
          </c:xVal>
          <c:yVal>
            <c:numRef>
              <c:f>percents!#REF!</c:f>
              <c:numCache>
                <c:formatCode>General</c:formatCode>
                <c:ptCount val="12"/>
                <c:pt idx="2" formatCode="0.0">
                  <c:v>10.18</c:v>
                </c:pt>
                <c:pt idx="7" formatCode="0.0">
                  <c:v>15.649912949462989</c:v>
                </c:pt>
                <c:pt idx="10" formatCode="0.0">
                  <c:v>18.222296025530248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BD8-41F7-9FE6-52560E7BB2B4}"/>
            </c:ext>
          </c:extLst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percents!$AF$5:$AQ$5</c:f>
              <c:numCache>
                <c:formatCode>General</c:formatCode>
                <c:ptCount val="12"/>
              </c:numCache>
            </c:numRef>
          </c:xVal>
          <c:yVal>
            <c:numRef>
              <c:f>percents!$AF$26:$AQ$26</c:f>
              <c:numCache>
                <c:formatCode>0.0</c:formatCode>
                <c:ptCount val="12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D8-41F7-9FE6-52560E7BB2B4}"/>
            </c:ext>
          </c:extLst>
        </c:ser>
        <c:ser>
          <c:idx val="3"/>
          <c:order val="2"/>
          <c:tx>
            <c:v>Seattle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percents!$AF$5:$AQ$5</c:f>
              <c:numCache>
                <c:formatCode>General</c:formatCode>
                <c:ptCount val="12"/>
              </c:numCache>
            </c:numRef>
          </c:xVal>
          <c:yVal>
            <c:numRef>
              <c:f>percents!$AF$27:$AQ$27</c:f>
              <c:numCache>
                <c:formatCode>0.0</c:formatCode>
                <c:ptCount val="12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BD8-41F7-9FE6-52560E7BB2B4}"/>
            </c:ext>
          </c:extLst>
        </c:ser>
        <c:ser>
          <c:idx val="5"/>
          <c:order val="3"/>
          <c:tx>
            <c:v>NYS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percents!$AF$5:$AQ$5</c:f>
              <c:numCache>
                <c:formatCode>General</c:formatCode>
                <c:ptCount val="12"/>
              </c:numCache>
            </c:numRef>
          </c:xVal>
          <c:yVal>
            <c:numRef>
              <c:f>percents!$AF$30:$AQ$30</c:f>
              <c:numCache>
                <c:formatCode>0.0</c:formatCode>
                <c:ptCount val="12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BD8-41F7-9FE6-52560E7BB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122360"/>
        <c:axId val="444121968"/>
      </c:scatterChart>
      <c:valAx>
        <c:axId val="444122360"/>
        <c:scaling>
          <c:orientation val="minMax"/>
          <c:max val="2020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21968"/>
        <c:crosses val="autoZero"/>
        <c:crossBetween val="midCat"/>
      </c:valAx>
      <c:valAx>
        <c:axId val="444121968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22360"/>
        <c:crosses val="autoZero"/>
        <c:crossBetween val="midCat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6159230096237"/>
          <c:y val="5.0925925925925923E-2"/>
          <c:w val="2.140507436570439E-2"/>
          <c:h val="1.7600612423447071E-2"/>
        </c:manualLayout>
      </c:layout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percents!$AF$5:$AP$5</c:f>
              <c:numCache>
                <c:formatCode>General</c:formatCode>
                <c:ptCount val="11"/>
              </c:numCache>
            </c:numRef>
          </c:xVal>
          <c:yVal>
            <c:numRef>
              <c:f>percents!#REF!</c:f>
              <c:numCache>
                <c:formatCode>General</c:formatCode>
                <c:ptCount val="11"/>
                <c:pt idx="2" formatCode="0.0">
                  <c:v>10.18</c:v>
                </c:pt>
                <c:pt idx="7" formatCode="0.0">
                  <c:v>15.649912949462989</c:v>
                </c:pt>
                <c:pt idx="10" formatCode="0.0">
                  <c:v>18.222296025530248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859-4911-A8A6-3B4B15667B02}"/>
            </c:ext>
          </c:extLst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percents!$AF$5:$AP$5</c:f>
              <c:numCache>
                <c:formatCode>General</c:formatCode>
                <c:ptCount val="11"/>
              </c:numCache>
            </c:numRef>
          </c:xVal>
          <c:yVal>
            <c:numRef>
              <c:f>percents!$AF$26:$AP$26</c:f>
              <c:numCache>
                <c:formatCode>0.0</c:formatCode>
                <c:ptCount val="1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59-4911-A8A6-3B4B15667B02}"/>
            </c:ext>
          </c:extLst>
        </c:ser>
        <c:ser>
          <c:idx val="3"/>
          <c:order val="2"/>
          <c:tx>
            <c:v>Seattle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percents!$AF$5:$AP$5</c:f>
              <c:numCache>
                <c:formatCode>General</c:formatCode>
                <c:ptCount val="11"/>
              </c:numCache>
            </c:numRef>
          </c:xVal>
          <c:yVal>
            <c:numRef>
              <c:f>percents!$AF$27:$AP$27</c:f>
              <c:numCache>
                <c:formatCode>0.0</c:formatCode>
                <c:ptCount val="1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859-4911-A8A6-3B4B15667B02}"/>
            </c:ext>
          </c:extLst>
        </c:ser>
        <c:ser>
          <c:idx val="5"/>
          <c:order val="3"/>
          <c:tx>
            <c:v>NYS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percents!$AF$5:$AP$5</c:f>
              <c:numCache>
                <c:formatCode>General</c:formatCode>
                <c:ptCount val="11"/>
              </c:numCache>
            </c:numRef>
          </c:xVal>
          <c:yVal>
            <c:numRef>
              <c:f>percents!$AF$30:$AP$30</c:f>
              <c:numCache>
                <c:formatCode>0.0</c:formatCode>
                <c:ptCount val="1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859-4911-A8A6-3B4B1566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123144"/>
        <c:axId val="444125888"/>
      </c:scatterChart>
      <c:valAx>
        <c:axId val="444123144"/>
        <c:scaling>
          <c:orientation val="minMax"/>
          <c:max val="2020"/>
        </c:scaling>
        <c:delete val="1"/>
        <c:axPos val="b"/>
        <c:numFmt formatCode="General" sourceLinked="1"/>
        <c:majorTickMark val="cross"/>
        <c:minorTickMark val="cross"/>
        <c:tickLblPos val="nextTo"/>
        <c:crossAx val="444125888"/>
        <c:crosses val="autoZero"/>
        <c:crossBetween val="midCat"/>
      </c:valAx>
      <c:valAx>
        <c:axId val="444125888"/>
        <c:scaling>
          <c:orientation val="minMax"/>
          <c:max val="20"/>
          <c:min val="0"/>
        </c:scaling>
        <c:delete val="1"/>
        <c:axPos val="l"/>
        <c:numFmt formatCode="0" sourceLinked="0"/>
        <c:majorTickMark val="cross"/>
        <c:minorTickMark val="cross"/>
        <c:tickLblPos val="nextTo"/>
        <c:crossAx val="444123144"/>
        <c:crosses val="autoZero"/>
        <c:crossBetween val="midCat"/>
        <c:majorUnit val="5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6159230096237"/>
          <c:y val="5.0925925925925923E-2"/>
          <c:w val="0.81862729658792655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percents!$AS$5:$AZ$5</c:f>
              <c:numCache>
                <c:formatCode>General</c:formatCode>
                <c:ptCount val="8"/>
              </c:numCache>
            </c:numRef>
          </c:xVal>
          <c:yVal>
            <c:numRef>
              <c:f>percents!$AS$7:$AZ$7</c:f>
              <c:numCache>
                <c:formatCode>0.0</c:formatCode>
                <c:ptCount val="8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2E0-425A-839C-3D01F155D9D9}"/>
            </c:ext>
          </c:extLst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percents!$AS$5:$AZ$5</c:f>
              <c:numCache>
                <c:formatCode>General</c:formatCode>
                <c:ptCount val="8"/>
              </c:numCache>
            </c:numRef>
          </c:xVal>
          <c:yVal>
            <c:numRef>
              <c:f>percents!$AS$9:$AZ$9</c:f>
              <c:numCache>
                <c:formatCode>0.0</c:formatCode>
                <c:ptCount val="8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E0-425A-839C-3D01F155D9D9}"/>
            </c:ext>
          </c:extLst>
        </c:ser>
        <c:ser>
          <c:idx val="3"/>
          <c:order val="2"/>
          <c:tx>
            <c:v>Seattle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percents!$AS$5:$AZ$5</c:f>
              <c:numCache>
                <c:formatCode>General</c:formatCode>
                <c:ptCount val="8"/>
              </c:numCache>
            </c:numRef>
          </c:xVal>
          <c:yVal>
            <c:numRef>
              <c:f>percents!$AS$11:$AZ$11</c:f>
              <c:numCache>
                <c:formatCode>0.0</c:formatCode>
                <c:ptCount val="8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2E0-425A-839C-3D01F155D9D9}"/>
            </c:ext>
          </c:extLst>
        </c:ser>
        <c:ser>
          <c:idx val="5"/>
          <c:order val="3"/>
          <c:tx>
            <c:v>NYS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percents!$AS$5:$BA$5</c:f>
              <c:numCache>
                <c:formatCode>General</c:formatCode>
                <c:ptCount val="9"/>
              </c:numCache>
            </c:numRef>
          </c:xVal>
          <c:yVal>
            <c:numRef>
              <c:f>percents!$AS$13:$BA$13</c:f>
              <c:numCache>
                <c:formatCode>0.0</c:formatCode>
                <c:ptCount val="9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2E0-425A-839C-3D01F155D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344984"/>
        <c:axId val="444345376"/>
      </c:scatterChart>
      <c:valAx>
        <c:axId val="444344984"/>
        <c:scaling>
          <c:orientation val="minMax"/>
          <c:max val="2020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45376"/>
        <c:crosses val="autoZero"/>
        <c:crossBetween val="midCat"/>
      </c:valAx>
      <c:valAx>
        <c:axId val="444345376"/>
        <c:scaling>
          <c:orientation val="minMax"/>
          <c:max val="4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44984"/>
        <c:crosses val="autoZero"/>
        <c:crossBetween val="midCat"/>
        <c:majorUnit val="10"/>
        <c:minorUnit val="2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6159230096237"/>
          <c:y val="5.0925925925925923E-2"/>
          <c:w val="0.81862729658792655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percents!$AS$5:$AZ$5</c:f>
              <c:numCache>
                <c:formatCode>General</c:formatCode>
                <c:ptCount val="8"/>
              </c:numCache>
            </c:numRef>
          </c:xVal>
          <c:yVal>
            <c:numRef>
              <c:f>percents!#REF!</c:f>
              <c:numCache>
                <c:formatCode>0.0</c:formatCode>
                <c:ptCount val="8"/>
                <c:pt idx="0">
                  <c:v>8.9</c:v>
                </c:pt>
                <c:pt idx="1">
                  <c:v>14.47</c:v>
                </c:pt>
                <c:pt idx="5">
                  <c:v>14</c:v>
                </c:pt>
                <c:pt idx="7">
                  <c:v>14.9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E75-48C0-AFAD-C20BA7E36051}"/>
            </c:ext>
          </c:extLst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percents!$AS$5:$AZ$5</c:f>
              <c:numCache>
                <c:formatCode>General</c:formatCode>
                <c:ptCount val="8"/>
              </c:numCache>
            </c:numRef>
          </c:xVal>
          <c:yVal>
            <c:numRef>
              <c:f>percents!$AS$26:$AZ$26</c:f>
              <c:numCache>
                <c:formatCode>0.0</c:formatCode>
                <c:ptCount val="8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75-48C0-AFAD-C20BA7E36051}"/>
            </c:ext>
          </c:extLst>
        </c:ser>
        <c:ser>
          <c:idx val="3"/>
          <c:order val="2"/>
          <c:tx>
            <c:v>Seattle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percents!$AS$5:$AZ$5</c:f>
              <c:numCache>
                <c:formatCode>General</c:formatCode>
                <c:ptCount val="8"/>
              </c:numCache>
            </c:numRef>
          </c:xVal>
          <c:yVal>
            <c:numRef>
              <c:f>percents!$AS$27:$AZ$27</c:f>
              <c:numCache>
                <c:formatCode>0.0</c:formatCode>
                <c:ptCount val="8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E75-48C0-AFAD-C20BA7E36051}"/>
            </c:ext>
          </c:extLst>
        </c:ser>
        <c:ser>
          <c:idx val="5"/>
          <c:order val="3"/>
          <c:tx>
            <c:v>NYS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percents!$AS$5:$BA$5</c:f>
              <c:numCache>
                <c:formatCode>General</c:formatCode>
                <c:ptCount val="9"/>
              </c:numCache>
            </c:numRef>
          </c:xVal>
          <c:yVal>
            <c:numRef>
              <c:f>percents!$AS$30:$BA$30</c:f>
              <c:numCache>
                <c:formatCode>0.0</c:formatCode>
                <c:ptCount val="9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E75-48C0-AFAD-C20BA7E36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345768"/>
        <c:axId val="444346944"/>
      </c:scatterChart>
      <c:valAx>
        <c:axId val="444345768"/>
        <c:scaling>
          <c:orientation val="minMax"/>
          <c:max val="2020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46944"/>
        <c:crosses val="autoZero"/>
        <c:crossBetween val="midCat"/>
      </c:valAx>
      <c:valAx>
        <c:axId val="444346944"/>
        <c:scaling>
          <c:orientation val="minMax"/>
          <c:max val="16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45768"/>
        <c:crosses val="autoZero"/>
        <c:crossBetween val="midCat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644525</xdr:colOff>
      <xdr:row>1</xdr:row>
      <xdr:rowOff>82550</xdr:rowOff>
    </xdr:from>
    <xdr:to>
      <xdr:col>60</xdr:col>
      <xdr:colOff>593725</xdr:colOff>
      <xdr:row>22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228600</xdr:colOff>
      <xdr:row>59</xdr:row>
      <xdr:rowOff>0</xdr:rowOff>
    </xdr:from>
    <xdr:to>
      <xdr:col>60</xdr:col>
      <xdr:colOff>393700</xdr:colOff>
      <xdr:row>61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54</xdr:col>
      <xdr:colOff>0</xdr:colOff>
      <xdr:row>23</xdr:row>
      <xdr:rowOff>0</xdr:rowOff>
    </xdr:from>
    <xdr:to>
      <xdr:col>60</xdr:col>
      <xdr:colOff>609600</xdr:colOff>
      <xdr:row>34</xdr:row>
      <xdr:rowOff>184150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54</xdr:col>
      <xdr:colOff>0</xdr:colOff>
      <xdr:row>40</xdr:row>
      <xdr:rowOff>0</xdr:rowOff>
    </xdr:from>
    <xdr:to>
      <xdr:col>60</xdr:col>
      <xdr:colOff>609600</xdr:colOff>
      <xdr:row>50</xdr:row>
      <xdr:rowOff>184150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62</xdr:col>
      <xdr:colOff>69850</xdr:colOff>
      <xdr:row>0</xdr:row>
      <xdr:rowOff>190500</xdr:rowOff>
    </xdr:from>
    <xdr:to>
      <xdr:col>69</xdr:col>
      <xdr:colOff>19050</xdr:colOff>
      <xdr:row>17</xdr:row>
      <xdr:rowOff>177800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62</xdr:col>
      <xdr:colOff>0</xdr:colOff>
      <xdr:row>23</xdr:row>
      <xdr:rowOff>28575</xdr:rowOff>
    </xdr:from>
    <xdr:to>
      <xdr:col>68</xdr:col>
      <xdr:colOff>609600</xdr:colOff>
      <xdr:row>35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63</xdr:col>
      <xdr:colOff>355600</xdr:colOff>
      <xdr:row>39</xdr:row>
      <xdr:rowOff>120650</xdr:rowOff>
    </xdr:from>
    <xdr:to>
      <xdr:col>67</xdr:col>
      <xdr:colOff>165100</xdr:colOff>
      <xdr:row>40</xdr:row>
      <xdr:rowOff>76200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70</xdr:col>
      <xdr:colOff>0</xdr:colOff>
      <xdr:row>1</xdr:row>
      <xdr:rowOff>0</xdr:rowOff>
    </xdr:from>
    <xdr:to>
      <xdr:col>76</xdr:col>
      <xdr:colOff>609600</xdr:colOff>
      <xdr:row>17</xdr:row>
      <xdr:rowOff>184150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70</xdr:col>
      <xdr:colOff>0</xdr:colOff>
      <xdr:row>23</xdr:row>
      <xdr:rowOff>0</xdr:rowOff>
    </xdr:from>
    <xdr:to>
      <xdr:col>76</xdr:col>
      <xdr:colOff>609600</xdr:colOff>
      <xdr:row>34</xdr:row>
      <xdr:rowOff>184150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70</xdr:col>
      <xdr:colOff>0</xdr:colOff>
      <xdr:row>40</xdr:row>
      <xdr:rowOff>0</xdr:rowOff>
    </xdr:from>
    <xdr:to>
      <xdr:col>76</xdr:col>
      <xdr:colOff>609600</xdr:colOff>
      <xdr:row>50</xdr:row>
      <xdr:rowOff>184150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123825</xdr:colOff>
      <xdr:row>0</xdr:row>
      <xdr:rowOff>152400</xdr:rowOff>
    </xdr:from>
    <xdr:to>
      <xdr:col>67</xdr:col>
      <xdr:colOff>73025</xdr:colOff>
      <xdr:row>14</xdr:row>
      <xdr:rowOff>139700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60</xdr:col>
      <xdr:colOff>0</xdr:colOff>
      <xdr:row>17</xdr:row>
      <xdr:rowOff>0</xdr:rowOff>
    </xdr:from>
    <xdr:to>
      <xdr:col>66</xdr:col>
      <xdr:colOff>609600</xdr:colOff>
      <xdr:row>30</xdr:row>
      <xdr:rowOff>184150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60</xdr:col>
      <xdr:colOff>0</xdr:colOff>
      <xdr:row>33</xdr:row>
      <xdr:rowOff>0</xdr:rowOff>
    </xdr:from>
    <xdr:to>
      <xdr:col>66</xdr:col>
      <xdr:colOff>609600</xdr:colOff>
      <xdr:row>46</xdr:row>
      <xdr:rowOff>184150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123825</xdr:colOff>
      <xdr:row>0</xdr:row>
      <xdr:rowOff>152400</xdr:rowOff>
    </xdr:from>
    <xdr:to>
      <xdr:col>69</xdr:col>
      <xdr:colOff>73025</xdr:colOff>
      <xdr:row>14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62</xdr:col>
      <xdr:colOff>0</xdr:colOff>
      <xdr:row>17</xdr:row>
      <xdr:rowOff>0</xdr:rowOff>
    </xdr:from>
    <xdr:to>
      <xdr:col>68</xdr:col>
      <xdr:colOff>609600</xdr:colOff>
      <xdr:row>30</xdr:row>
      <xdr:rowOff>184150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62</xdr:col>
      <xdr:colOff>0</xdr:colOff>
      <xdr:row>33</xdr:row>
      <xdr:rowOff>0</xdr:rowOff>
    </xdr:from>
    <xdr:to>
      <xdr:col>68</xdr:col>
      <xdr:colOff>609600</xdr:colOff>
      <xdr:row>46</xdr:row>
      <xdr:rowOff>184150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76</xdr:col>
      <xdr:colOff>0</xdr:colOff>
      <xdr:row>1</xdr:row>
      <xdr:rowOff>0</xdr:rowOff>
    </xdr:from>
    <xdr:to>
      <xdr:col>82</xdr:col>
      <xdr:colOff>609600</xdr:colOff>
      <xdr:row>14</xdr:row>
      <xdr:rowOff>184150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76</xdr:col>
      <xdr:colOff>0</xdr:colOff>
      <xdr:row>17</xdr:row>
      <xdr:rowOff>0</xdr:rowOff>
    </xdr:from>
    <xdr:to>
      <xdr:col>82</xdr:col>
      <xdr:colOff>609600</xdr:colOff>
      <xdr:row>30</xdr:row>
      <xdr:rowOff>184150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76</xdr:col>
      <xdr:colOff>0</xdr:colOff>
      <xdr:row>33</xdr:row>
      <xdr:rowOff>0</xdr:rowOff>
    </xdr:from>
    <xdr:to>
      <xdr:col>82</xdr:col>
      <xdr:colOff>609600</xdr:colOff>
      <xdr:row>46</xdr:row>
      <xdr:rowOff>184150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26"/>
  <sheetViews>
    <sheetView workbookViewId="0">
      <selection sqref="A1:J1048576"/>
    </sheetView>
  </sheetViews>
  <sheetFormatPr defaultRowHeight="15.5" x14ac:dyDescent="0.35"/>
  <sheetData>
    <row r="1" spans="1:53" x14ac:dyDescent="0.35">
      <c r="A1" t="s">
        <v>2</v>
      </c>
      <c r="C1" t="s">
        <v>13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53" x14ac:dyDescent="0.35">
      <c r="A2" s="7" t="s">
        <v>31</v>
      </c>
      <c r="B2" s="7" t="s">
        <v>21</v>
      </c>
      <c r="C2" s="7">
        <v>1987</v>
      </c>
      <c r="D2">
        <v>39.299999999999997</v>
      </c>
      <c r="E2">
        <v>7.7</v>
      </c>
      <c r="F2">
        <v>4.5</v>
      </c>
      <c r="G2">
        <v>7</v>
      </c>
      <c r="H2">
        <v>8.3000000000000007</v>
      </c>
      <c r="I2">
        <v>8.3000000000000007</v>
      </c>
      <c r="J2">
        <v>24.9</v>
      </c>
      <c r="K2" s="1"/>
    </row>
    <row r="3" spans="1:53" x14ac:dyDescent="0.35">
      <c r="A3" s="7" t="s">
        <v>61</v>
      </c>
      <c r="B3" s="7" t="s">
        <v>62</v>
      </c>
      <c r="C3" s="7">
        <v>1987</v>
      </c>
      <c r="D3" s="2">
        <v>30.5</v>
      </c>
      <c r="E3" s="2">
        <v>8</v>
      </c>
      <c r="F3" s="2">
        <v>7.2</v>
      </c>
      <c r="G3" s="2">
        <v>5</v>
      </c>
      <c r="H3" s="2">
        <v>10.9</v>
      </c>
      <c r="I3" s="2">
        <v>22.3</v>
      </c>
      <c r="J3" s="2">
        <v>16</v>
      </c>
      <c r="K3" s="1">
        <f>+SUM(D3:I3)</f>
        <v>83.9</v>
      </c>
    </row>
    <row r="4" spans="1:53" x14ac:dyDescent="0.35">
      <c r="A4" s="7" t="s">
        <v>11</v>
      </c>
      <c r="B4" s="7" t="s">
        <v>71</v>
      </c>
      <c r="C4" s="7">
        <v>1987</v>
      </c>
      <c r="D4" s="2">
        <v>12.3</v>
      </c>
      <c r="E4" s="2">
        <v>9.8000000000000007</v>
      </c>
      <c r="F4" s="2">
        <v>11.3</v>
      </c>
      <c r="G4" s="2">
        <v>5.5</v>
      </c>
      <c r="H4" s="2">
        <v>16.600000000000001</v>
      </c>
      <c r="I4" s="2">
        <v>4.9000000000000004</v>
      </c>
      <c r="J4" s="2">
        <v>39.6</v>
      </c>
      <c r="K4" s="1">
        <f>+SUM(D4:I4)</f>
        <v>60.400000000000006</v>
      </c>
    </row>
    <row r="5" spans="1:53" x14ac:dyDescent="0.35">
      <c r="A5" s="7" t="s">
        <v>1</v>
      </c>
      <c r="B5" s="7" t="s">
        <v>62</v>
      </c>
      <c r="C5" s="7">
        <v>1988</v>
      </c>
      <c r="D5" s="1">
        <f>7.1+5.5+13.9+4.8</f>
        <v>31.3</v>
      </c>
      <c r="E5" s="1">
        <v>8.1</v>
      </c>
      <c r="F5" s="1">
        <v>6.4</v>
      </c>
      <c r="G5" s="1">
        <v>5.4</v>
      </c>
      <c r="H5" s="1">
        <v>16.3</v>
      </c>
      <c r="I5" s="1">
        <v>17.100000000000001</v>
      </c>
      <c r="J5" s="1">
        <v>15.4</v>
      </c>
      <c r="K5" s="1">
        <f>+SUM(D5:I5)</f>
        <v>84.6</v>
      </c>
    </row>
    <row r="6" spans="1:53" x14ac:dyDescent="0.35">
      <c r="A6" s="7" t="s">
        <v>17</v>
      </c>
      <c r="B6" s="7" t="s">
        <v>64</v>
      </c>
      <c r="C6" s="7">
        <v>1990</v>
      </c>
      <c r="D6" s="1">
        <v>31.3</v>
      </c>
      <c r="E6" s="1">
        <v>8.9</v>
      </c>
      <c r="F6" s="1">
        <v>5</v>
      </c>
      <c r="G6" s="1">
        <v>4.8</v>
      </c>
      <c r="H6" s="1">
        <v>12.7</v>
      </c>
      <c r="I6" s="1">
        <v>4.0999999999999996</v>
      </c>
      <c r="J6" s="1">
        <v>33.200000000000003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1:53" x14ac:dyDescent="0.35">
      <c r="A7" s="7" t="s">
        <v>18</v>
      </c>
      <c r="B7" s="7" t="s">
        <v>21</v>
      </c>
      <c r="C7" s="7">
        <v>1990</v>
      </c>
      <c r="D7" s="1">
        <v>30</v>
      </c>
      <c r="E7" s="1">
        <v>9.6</v>
      </c>
      <c r="F7" s="1">
        <v>6</v>
      </c>
      <c r="G7" s="1">
        <v>7.1000000000000005</v>
      </c>
      <c r="H7" s="1">
        <v>13.6</v>
      </c>
      <c r="I7" s="1">
        <v>17.600000000000001</v>
      </c>
      <c r="J7" s="1">
        <v>16.100000000000001</v>
      </c>
      <c r="K7" s="1">
        <f>+SUM(D7:I7)</f>
        <v>83.9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53" x14ac:dyDescent="0.35">
      <c r="A8" s="7" t="s">
        <v>77</v>
      </c>
      <c r="B8" s="7" t="s">
        <v>21</v>
      </c>
      <c r="C8" s="7">
        <v>1990</v>
      </c>
      <c r="D8" s="1">
        <v>37.200000000000003</v>
      </c>
      <c r="E8" s="1">
        <v>6.9</v>
      </c>
      <c r="F8" s="1">
        <v>4.9000000000000004</v>
      </c>
      <c r="G8" s="1">
        <v>6.4</v>
      </c>
      <c r="H8" s="1">
        <v>7.8</v>
      </c>
      <c r="I8" s="1">
        <v>19.2</v>
      </c>
      <c r="J8" s="1">
        <v>17.600000000000001</v>
      </c>
      <c r="K8" s="1">
        <f>+SUM(D8:I8)</f>
        <v>82.399999999999991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1:53" x14ac:dyDescent="0.35">
      <c r="A9" s="7" t="s">
        <v>1</v>
      </c>
      <c r="B9" s="7" t="s">
        <v>63</v>
      </c>
      <c r="C9" s="7">
        <v>1990</v>
      </c>
      <c r="D9" s="1">
        <v>37.799999999999997</v>
      </c>
      <c r="E9" s="1">
        <v>12.6</v>
      </c>
      <c r="F9" s="1">
        <v>6</v>
      </c>
      <c r="G9" s="1">
        <v>5.0999999999999996</v>
      </c>
      <c r="H9" s="1">
        <v>18.3</v>
      </c>
      <c r="I9" s="1">
        <v>4.0999999999999996</v>
      </c>
      <c r="J9" s="1">
        <v>16.100000000000001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x14ac:dyDescent="0.35">
      <c r="A10" s="7" t="s">
        <v>10</v>
      </c>
      <c r="B10" s="7" t="s">
        <v>64</v>
      </c>
      <c r="C10" s="7">
        <v>1992</v>
      </c>
      <c r="D10" s="1">
        <v>32.799999999999997</v>
      </c>
      <c r="E10" s="1">
        <v>13</v>
      </c>
      <c r="F10" s="1">
        <v>1.6</v>
      </c>
      <c r="G10" s="1">
        <v>3.4</v>
      </c>
      <c r="H10" s="1">
        <v>11.1</v>
      </c>
      <c r="I10" s="1">
        <v>10.8</v>
      </c>
      <c r="J10" s="1">
        <v>27.3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1:53" x14ac:dyDescent="0.35">
      <c r="A11" s="7" t="s">
        <v>65</v>
      </c>
      <c r="B11" s="7" t="s">
        <v>21</v>
      </c>
      <c r="C11" s="7">
        <v>1992</v>
      </c>
      <c r="D11">
        <v>21.6</v>
      </c>
      <c r="E11">
        <v>6.1</v>
      </c>
      <c r="F11">
        <v>3.9</v>
      </c>
      <c r="G11">
        <v>6.7</v>
      </c>
      <c r="H11">
        <v>11.8</v>
      </c>
      <c r="I11">
        <v>7.7</v>
      </c>
      <c r="J11">
        <v>42.2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</row>
    <row r="12" spans="1:53" x14ac:dyDescent="0.35">
      <c r="A12" s="7" t="s">
        <v>66</v>
      </c>
      <c r="B12" s="7" t="s">
        <v>67</v>
      </c>
      <c r="C12" s="7">
        <v>1993</v>
      </c>
      <c r="D12" s="1">
        <v>25.2</v>
      </c>
      <c r="E12" s="1">
        <v>9.1999999999999993</v>
      </c>
      <c r="F12" s="1">
        <v>2.8</v>
      </c>
      <c r="G12" s="1">
        <v>6.3</v>
      </c>
      <c r="H12" s="1">
        <v>19.3</v>
      </c>
      <c r="I12" s="1">
        <v>5.0999999999999996</v>
      </c>
      <c r="J12" s="1">
        <v>32.1</v>
      </c>
      <c r="K12" s="1">
        <f>+SUM(D12:I12)</f>
        <v>67.899999999999991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x14ac:dyDescent="0.35">
      <c r="A13" s="7" t="s">
        <v>29</v>
      </c>
      <c r="B13" s="7" t="s">
        <v>21</v>
      </c>
      <c r="C13" s="7">
        <v>1993</v>
      </c>
      <c r="D13" s="1">
        <v>26.2</v>
      </c>
      <c r="E13" s="1">
        <v>10.4</v>
      </c>
      <c r="F13" s="1">
        <v>2.7</v>
      </c>
      <c r="G13" s="1">
        <v>5.9</v>
      </c>
      <c r="H13" s="1">
        <v>12.1</v>
      </c>
      <c r="I13" s="1">
        <v>5.8</v>
      </c>
      <c r="J13" s="1">
        <v>36.9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</row>
    <row r="14" spans="1:53" x14ac:dyDescent="0.35">
      <c r="A14" s="7" t="s">
        <v>11</v>
      </c>
      <c r="B14" s="7" t="s">
        <v>64</v>
      </c>
      <c r="C14" s="7">
        <v>1993</v>
      </c>
      <c r="D14" s="1">
        <v>39.4</v>
      </c>
      <c r="E14" s="1">
        <v>9.6</v>
      </c>
      <c r="F14" s="1">
        <v>2.2999999999999998</v>
      </c>
      <c r="G14" s="1">
        <v>4.7</v>
      </c>
      <c r="H14" s="1">
        <v>17.100000000000001</v>
      </c>
      <c r="I14" s="1">
        <v>1.8</v>
      </c>
      <c r="J14" s="1">
        <v>25.1</v>
      </c>
    </row>
    <row r="15" spans="1:53" x14ac:dyDescent="0.35">
      <c r="A15" s="7" t="s">
        <v>1</v>
      </c>
      <c r="B15" s="7" t="s">
        <v>64</v>
      </c>
      <c r="C15" s="7">
        <v>1994</v>
      </c>
      <c r="D15" s="1">
        <v>35.9</v>
      </c>
      <c r="E15" s="1">
        <v>9.1999999999999993</v>
      </c>
      <c r="F15" s="1">
        <v>4.5</v>
      </c>
      <c r="G15" s="1">
        <v>5.6</v>
      </c>
      <c r="H15" s="1">
        <v>20.100000000000001</v>
      </c>
      <c r="I15" s="1">
        <v>3.6</v>
      </c>
      <c r="J15" s="1">
        <v>21.1</v>
      </c>
      <c r="K15" s="1"/>
    </row>
    <row r="16" spans="1:53" x14ac:dyDescent="0.35">
      <c r="A16" s="7" t="s">
        <v>10</v>
      </c>
      <c r="B16" s="7" t="s">
        <v>64</v>
      </c>
      <c r="C16" s="7">
        <v>1994</v>
      </c>
      <c r="D16" s="1">
        <v>26.9</v>
      </c>
      <c r="E16" s="1">
        <v>9</v>
      </c>
      <c r="F16" s="1">
        <v>1.9</v>
      </c>
      <c r="G16" s="1">
        <v>4.7</v>
      </c>
      <c r="H16" s="1">
        <v>11.9</v>
      </c>
      <c r="I16" s="1">
        <v>22.9</v>
      </c>
      <c r="J16" s="1">
        <v>22.7</v>
      </c>
      <c r="K16" s="1"/>
    </row>
    <row r="17" spans="1:53" x14ac:dyDescent="0.35">
      <c r="A17" s="7" t="s">
        <v>22</v>
      </c>
      <c r="B17" s="7" t="s">
        <v>64</v>
      </c>
      <c r="C17" s="7">
        <v>1995</v>
      </c>
      <c r="D17" s="1">
        <v>42.2</v>
      </c>
      <c r="E17" s="1">
        <v>12</v>
      </c>
      <c r="F17" s="1">
        <v>6.3</v>
      </c>
      <c r="G17" s="1">
        <v>6.4</v>
      </c>
      <c r="H17" s="1">
        <v>11.2</v>
      </c>
      <c r="I17" s="1">
        <v>1</v>
      </c>
      <c r="J17" s="1">
        <v>20.9</v>
      </c>
    </row>
    <row r="18" spans="1:53" x14ac:dyDescent="0.35">
      <c r="A18" s="7" t="s">
        <v>29</v>
      </c>
      <c r="B18" s="7" t="s">
        <v>21</v>
      </c>
      <c r="C18" s="7">
        <v>1995</v>
      </c>
      <c r="D18" s="1">
        <v>23.3</v>
      </c>
      <c r="E18" s="1">
        <v>11.6</v>
      </c>
      <c r="F18" s="1">
        <v>2.7</v>
      </c>
      <c r="G18" s="1">
        <v>6</v>
      </c>
      <c r="H18" s="1">
        <v>11.9</v>
      </c>
      <c r="I18" s="1">
        <v>4.0999999999999996</v>
      </c>
      <c r="J18" s="1">
        <v>40.4</v>
      </c>
      <c r="K18" s="1"/>
    </row>
    <row r="19" spans="1:53" x14ac:dyDescent="0.35">
      <c r="A19" s="7" t="s">
        <v>86</v>
      </c>
      <c r="B19" s="7" t="s">
        <v>87</v>
      </c>
      <c r="C19" s="7">
        <v>1995</v>
      </c>
      <c r="D19" s="1">
        <v>32.5</v>
      </c>
      <c r="E19" s="1">
        <v>10</v>
      </c>
      <c r="F19" s="1">
        <v>5.0999999999999996</v>
      </c>
      <c r="G19" s="1">
        <v>5</v>
      </c>
      <c r="H19" s="1">
        <v>21.6</v>
      </c>
      <c r="I19" s="1">
        <v>5</v>
      </c>
      <c r="J19" s="1">
        <v>20.8</v>
      </c>
      <c r="K19" s="1">
        <f>+SUM(D19:I19)</f>
        <v>79.2</v>
      </c>
    </row>
    <row r="20" spans="1:53" x14ac:dyDescent="0.35">
      <c r="A20" s="7" t="s">
        <v>86</v>
      </c>
      <c r="B20" s="7" t="s">
        <v>80</v>
      </c>
      <c r="C20" s="7">
        <v>1995</v>
      </c>
      <c r="D20" s="1">
        <v>34.700000000000003</v>
      </c>
      <c r="E20" s="1">
        <v>8.6999999999999993</v>
      </c>
      <c r="F20" s="1">
        <v>7</v>
      </c>
      <c r="G20" s="1">
        <v>5.5</v>
      </c>
      <c r="H20" s="1">
        <v>14.9</v>
      </c>
      <c r="I20" s="1">
        <v>4.8</v>
      </c>
      <c r="J20" s="1">
        <v>24.4</v>
      </c>
      <c r="K20" s="1">
        <f>+SUM(D20:I20)</f>
        <v>75.600000000000009</v>
      </c>
    </row>
    <row r="21" spans="1:53" x14ac:dyDescent="0.35">
      <c r="A21" s="7" t="s">
        <v>31</v>
      </c>
      <c r="B21" s="7" t="s">
        <v>60</v>
      </c>
      <c r="C21" s="7">
        <v>1996</v>
      </c>
      <c r="D21" s="1">
        <v>36.799999999999997</v>
      </c>
      <c r="E21" s="1">
        <v>14.3</v>
      </c>
      <c r="F21" s="1">
        <v>6.1</v>
      </c>
      <c r="G21" s="1">
        <v>6.9</v>
      </c>
      <c r="H21" s="1">
        <v>18.100000000000001</v>
      </c>
      <c r="I21" s="1">
        <v>3.3</v>
      </c>
      <c r="J21" s="1">
        <v>14.5</v>
      </c>
      <c r="K21" s="1">
        <f>+SUM(D21:I21)</f>
        <v>85.499999999999986</v>
      </c>
    </row>
    <row r="22" spans="1:53" x14ac:dyDescent="0.35">
      <c r="A22" s="7" t="s">
        <v>31</v>
      </c>
      <c r="B22" s="7" t="s">
        <v>21</v>
      </c>
      <c r="C22" s="7">
        <v>1997</v>
      </c>
      <c r="D22" s="1">
        <v>37.4</v>
      </c>
      <c r="E22" s="1">
        <v>14.4</v>
      </c>
      <c r="F22" s="1">
        <v>5.4</v>
      </c>
      <c r="G22" s="1">
        <v>6.9</v>
      </c>
      <c r="H22" s="1">
        <v>19.100000000000001</v>
      </c>
      <c r="I22" s="1">
        <v>3.2</v>
      </c>
      <c r="J22" s="1">
        <v>13.6</v>
      </c>
      <c r="K22" s="1">
        <f>+SUM(D22:I22)</f>
        <v>86.399999999999991</v>
      </c>
    </row>
    <row r="23" spans="1:53" x14ac:dyDescent="0.35">
      <c r="A23" s="7" t="s">
        <v>77</v>
      </c>
      <c r="B23" s="7" t="s">
        <v>64</v>
      </c>
      <c r="C23" s="7">
        <v>1997</v>
      </c>
      <c r="D23" s="1">
        <v>28.9</v>
      </c>
      <c r="E23" s="1">
        <v>10.4</v>
      </c>
      <c r="F23" s="1">
        <v>2.5</v>
      </c>
      <c r="G23" s="1">
        <v>7.2</v>
      </c>
      <c r="H23" s="1">
        <v>10.8</v>
      </c>
      <c r="I23" s="1">
        <v>2.9</v>
      </c>
      <c r="J23" s="1">
        <v>37.299999999999997</v>
      </c>
      <c r="K23" s="1">
        <f>+SUM(D23:I23)</f>
        <v>62.699999999999996</v>
      </c>
    </row>
    <row r="24" spans="1:53" x14ac:dyDescent="0.35">
      <c r="A24" s="7" t="s">
        <v>66</v>
      </c>
      <c r="B24" s="7" t="s">
        <v>70</v>
      </c>
      <c r="C24" s="7">
        <v>1998</v>
      </c>
      <c r="D24" s="1">
        <v>24.5</v>
      </c>
      <c r="E24" s="1">
        <v>10.5</v>
      </c>
      <c r="F24" s="1">
        <v>2.6</v>
      </c>
      <c r="G24" s="1">
        <v>6.9</v>
      </c>
      <c r="H24" s="1">
        <v>13.9</v>
      </c>
      <c r="I24" s="1">
        <v>3.8</v>
      </c>
      <c r="J24" s="1">
        <v>37.799999999999997</v>
      </c>
    </row>
    <row r="25" spans="1:53" x14ac:dyDescent="0.35">
      <c r="A25" s="7" t="s">
        <v>11</v>
      </c>
      <c r="B25" s="7" t="s">
        <v>64</v>
      </c>
      <c r="C25" s="7">
        <v>1998</v>
      </c>
      <c r="D25" s="1">
        <v>29.6</v>
      </c>
      <c r="E25" s="1">
        <v>11.7</v>
      </c>
      <c r="F25" s="1">
        <v>2.5</v>
      </c>
      <c r="G25" s="1">
        <v>7.7</v>
      </c>
      <c r="H25" s="1">
        <v>18.5</v>
      </c>
      <c r="I25" s="1">
        <v>1.2</v>
      </c>
      <c r="J25" s="1">
        <v>28.8</v>
      </c>
      <c r="K25" s="1"/>
    </row>
    <row r="26" spans="1:53" x14ac:dyDescent="0.35">
      <c r="A26" s="7" t="s">
        <v>78</v>
      </c>
      <c r="B26" s="7" t="s">
        <v>64</v>
      </c>
      <c r="C26" s="7">
        <v>1999</v>
      </c>
      <c r="D26" s="1">
        <v>27.4</v>
      </c>
      <c r="E26" s="1">
        <v>8.8000000000000007</v>
      </c>
      <c r="F26" s="1">
        <v>4</v>
      </c>
      <c r="G26" s="1">
        <v>4.5999999999999996</v>
      </c>
      <c r="H26" s="1">
        <v>20</v>
      </c>
      <c r="I26" s="1">
        <v>13</v>
      </c>
      <c r="J26" s="1">
        <v>22.2</v>
      </c>
      <c r="K26" s="1">
        <f>+SUM(D26:I26)</f>
        <v>77.800000000000011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</row>
    <row r="27" spans="1:53" x14ac:dyDescent="0.35">
      <c r="A27" s="7" t="s">
        <v>29</v>
      </c>
      <c r="B27" s="7" t="s">
        <v>21</v>
      </c>
      <c r="C27" s="7">
        <v>1999</v>
      </c>
      <c r="D27" s="1">
        <v>21.8</v>
      </c>
      <c r="E27" s="1">
        <v>12.9</v>
      </c>
      <c r="F27" s="1">
        <v>3.2</v>
      </c>
      <c r="G27" s="1">
        <v>7</v>
      </c>
      <c r="H27" s="1">
        <v>14.5</v>
      </c>
      <c r="I27" s="1">
        <v>3.3</v>
      </c>
      <c r="J27" s="1">
        <v>37.299999999999997</v>
      </c>
      <c r="K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</row>
    <row r="28" spans="1:53" x14ac:dyDescent="0.35">
      <c r="A28" s="7" t="s">
        <v>91</v>
      </c>
      <c r="B28" s="7" t="s">
        <v>21</v>
      </c>
      <c r="C28" s="7">
        <v>1999</v>
      </c>
      <c r="D28" s="1">
        <v>24.8</v>
      </c>
      <c r="E28" s="1">
        <v>10.1</v>
      </c>
      <c r="F28" s="1">
        <v>3.9</v>
      </c>
      <c r="G28" s="1">
        <v>7.1</v>
      </c>
      <c r="H28" s="1">
        <v>14.6</v>
      </c>
      <c r="I28" s="1">
        <v>7.4</v>
      </c>
      <c r="J28" s="1">
        <v>32.1</v>
      </c>
      <c r="K28" s="1">
        <f>+SUM(D28:I28)</f>
        <v>67.900000000000006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</row>
    <row r="29" spans="1:53" x14ac:dyDescent="0.35">
      <c r="A29" s="7" t="s">
        <v>30</v>
      </c>
      <c r="B29" s="7" t="s">
        <v>64</v>
      </c>
      <c r="C29" s="7">
        <v>1999</v>
      </c>
      <c r="D29" s="1">
        <v>20.100000000000001</v>
      </c>
      <c r="E29" s="1">
        <v>10.6</v>
      </c>
      <c r="F29" s="1">
        <v>4.0999999999999996</v>
      </c>
      <c r="G29" s="1">
        <v>8</v>
      </c>
      <c r="H29" s="1">
        <v>20.2</v>
      </c>
      <c r="I29" s="1">
        <v>4.0999999999999996</v>
      </c>
      <c r="J29" s="1">
        <v>33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</row>
    <row r="30" spans="1:53" x14ac:dyDescent="0.35">
      <c r="A30" s="7" t="s">
        <v>28</v>
      </c>
      <c r="B30" s="7" t="s">
        <v>64</v>
      </c>
      <c r="C30" s="7">
        <v>1999</v>
      </c>
      <c r="D30" s="1">
        <f>5.6+5.4+0.8+2+15.2</f>
        <v>29</v>
      </c>
      <c r="E30" s="1">
        <v>13.2</v>
      </c>
      <c r="F30" s="1">
        <v>4</v>
      </c>
      <c r="G30" s="1">
        <f>0.6+0.5+1.6+3.5+0.3</f>
        <v>6.5</v>
      </c>
      <c r="H30" s="1">
        <v>10.6</v>
      </c>
      <c r="I30" s="1">
        <v>6.3</v>
      </c>
      <c r="J30" s="1">
        <v>30.4</v>
      </c>
      <c r="K30" s="1">
        <f>+SUM(D30:I30)</f>
        <v>69.600000000000009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</row>
    <row r="31" spans="1:53" x14ac:dyDescent="0.35">
      <c r="A31" s="7" t="s">
        <v>66</v>
      </c>
      <c r="B31" s="7" t="s">
        <v>70</v>
      </c>
      <c r="C31" s="7">
        <v>2000</v>
      </c>
      <c r="D31" s="1">
        <v>23.4</v>
      </c>
      <c r="E31" s="1">
        <v>11.2</v>
      </c>
      <c r="F31" s="1">
        <v>2.1</v>
      </c>
      <c r="G31" s="1">
        <v>9.4</v>
      </c>
      <c r="H31" s="1">
        <v>15.2</v>
      </c>
      <c r="I31" s="1">
        <v>4.5</v>
      </c>
      <c r="J31" s="1">
        <v>34.200000000000003</v>
      </c>
      <c r="K31" s="1">
        <f>+SUM(D31:I31)</f>
        <v>65.8</v>
      </c>
    </row>
    <row r="32" spans="1:53" x14ac:dyDescent="0.35">
      <c r="A32" s="7" t="s">
        <v>82</v>
      </c>
      <c r="B32" s="7" t="s">
        <v>64</v>
      </c>
      <c r="C32" s="7">
        <v>2000</v>
      </c>
      <c r="D32" s="1">
        <v>30</v>
      </c>
      <c r="E32" s="1">
        <v>7.7</v>
      </c>
      <c r="F32" s="1">
        <v>3</v>
      </c>
      <c r="G32" s="1">
        <v>5.5</v>
      </c>
      <c r="H32" s="1">
        <v>13.9</v>
      </c>
      <c r="I32">
        <f>8.9+4.5+0.7</f>
        <v>14.1</v>
      </c>
      <c r="J32" s="1">
        <v>25.8</v>
      </c>
      <c r="K32" s="1"/>
    </row>
    <row r="33" spans="1:53" x14ac:dyDescent="0.35">
      <c r="A33" s="7" t="s">
        <v>59</v>
      </c>
      <c r="B33" s="7" t="s">
        <v>64</v>
      </c>
      <c r="C33" s="7">
        <v>2000</v>
      </c>
      <c r="D33" s="8">
        <v>33.1</v>
      </c>
      <c r="E33" s="8">
        <v>12.1</v>
      </c>
      <c r="F33" s="8">
        <v>3.3</v>
      </c>
      <c r="G33" s="8">
        <v>3.4</v>
      </c>
      <c r="H33" s="8">
        <v>22.8</v>
      </c>
      <c r="I33" s="8">
        <v>5.6</v>
      </c>
      <c r="J33" s="8">
        <v>19.7</v>
      </c>
      <c r="K33" s="1">
        <f>+SUM(D33:I33)</f>
        <v>80.3</v>
      </c>
    </row>
    <row r="34" spans="1:53" x14ac:dyDescent="0.35">
      <c r="A34" s="7" t="s">
        <v>72</v>
      </c>
      <c r="B34" s="7" t="s">
        <v>64</v>
      </c>
      <c r="C34" s="7">
        <v>2000</v>
      </c>
      <c r="D34" s="1">
        <v>36.5</v>
      </c>
      <c r="E34" s="1">
        <v>15.9</v>
      </c>
      <c r="F34" s="1">
        <v>5.0999999999999996</v>
      </c>
      <c r="G34" s="1">
        <v>6.3</v>
      </c>
      <c r="H34" s="1">
        <v>17.8</v>
      </c>
      <c r="I34" s="1">
        <v>0.9</v>
      </c>
      <c r="J34" s="1">
        <v>17.5</v>
      </c>
    </row>
    <row r="35" spans="1:53" x14ac:dyDescent="0.35">
      <c r="A35" s="7" t="s">
        <v>26</v>
      </c>
      <c r="B35" s="7" t="s">
        <v>64</v>
      </c>
      <c r="C35" s="7">
        <v>2001</v>
      </c>
      <c r="D35" s="1">
        <v>31</v>
      </c>
      <c r="E35" s="1">
        <v>10.4</v>
      </c>
      <c r="F35" s="1">
        <v>3.6</v>
      </c>
      <c r="G35" s="1">
        <v>5.7</v>
      </c>
      <c r="H35" s="1">
        <v>12.2</v>
      </c>
      <c r="I35" s="1">
        <v>7.6</v>
      </c>
      <c r="J35" s="1">
        <v>29.5</v>
      </c>
      <c r="K35" s="1"/>
    </row>
    <row r="36" spans="1:53" x14ac:dyDescent="0.35">
      <c r="A36" s="7" t="s">
        <v>66</v>
      </c>
      <c r="B36" s="7" t="s">
        <v>68</v>
      </c>
      <c r="C36" s="7">
        <v>2002</v>
      </c>
      <c r="D36" s="1">
        <v>21.7</v>
      </c>
      <c r="E36" s="1">
        <v>11.7</v>
      </c>
      <c r="F36" s="1">
        <v>2.1</v>
      </c>
      <c r="G36" s="1">
        <v>8.3000000000000007</v>
      </c>
      <c r="H36" s="1">
        <v>15.3</v>
      </c>
      <c r="I36" s="1">
        <v>4.5</v>
      </c>
      <c r="J36" s="1">
        <v>36.4</v>
      </c>
      <c r="K36" s="1">
        <f>+SUM(D36:I36)</f>
        <v>63.599999999999994</v>
      </c>
    </row>
    <row r="37" spans="1:53" x14ac:dyDescent="0.35">
      <c r="A37" s="7" t="s">
        <v>66</v>
      </c>
      <c r="B37" s="7" t="s">
        <v>69</v>
      </c>
      <c r="C37" s="7">
        <v>2002</v>
      </c>
      <c r="D37" s="1">
        <v>23.8</v>
      </c>
      <c r="E37" s="1">
        <v>12.5</v>
      </c>
      <c r="F37" s="1">
        <v>2.8</v>
      </c>
      <c r="G37" s="1">
        <v>6</v>
      </c>
      <c r="H37" s="1">
        <v>26.3</v>
      </c>
      <c r="I37" s="1">
        <v>5.6</v>
      </c>
      <c r="J37" s="1">
        <v>23</v>
      </c>
      <c r="K37" s="1">
        <f>+SUM(D37:I37)</f>
        <v>76.999999999999986</v>
      </c>
    </row>
    <row r="38" spans="1:53" x14ac:dyDescent="0.35">
      <c r="A38" s="7" t="s">
        <v>27</v>
      </c>
      <c r="B38" s="7" t="s">
        <v>64</v>
      </c>
      <c r="C38" s="7">
        <v>2002</v>
      </c>
      <c r="D38" s="8">
        <v>26.4</v>
      </c>
      <c r="E38" s="8">
        <v>9.9</v>
      </c>
      <c r="F38" s="8">
        <v>3.4</v>
      </c>
      <c r="G38" s="8">
        <v>5.2</v>
      </c>
      <c r="H38" s="8">
        <v>26.9</v>
      </c>
      <c r="I38" s="2">
        <v>6.3</v>
      </c>
      <c r="J38" s="8">
        <v>21.8</v>
      </c>
      <c r="K38" s="1"/>
    </row>
    <row r="39" spans="1:53" x14ac:dyDescent="0.35">
      <c r="A39" s="7" t="s">
        <v>1</v>
      </c>
      <c r="B39" s="7" t="s">
        <v>64</v>
      </c>
      <c r="C39" s="7">
        <v>2002</v>
      </c>
      <c r="D39" s="1">
        <v>22.5</v>
      </c>
      <c r="E39" s="1">
        <v>9.6</v>
      </c>
      <c r="F39" s="1">
        <v>3.9</v>
      </c>
      <c r="G39" s="1">
        <v>3.8</v>
      </c>
      <c r="H39" s="1">
        <v>32.9</v>
      </c>
      <c r="I39" s="1">
        <v>2.5</v>
      </c>
      <c r="J39" s="1">
        <v>24.8</v>
      </c>
      <c r="K39" s="1"/>
    </row>
    <row r="40" spans="1:53" x14ac:dyDescent="0.35">
      <c r="A40" s="7" t="s">
        <v>83</v>
      </c>
      <c r="B40" s="7" t="s">
        <v>84</v>
      </c>
      <c r="C40" s="7">
        <v>2003</v>
      </c>
      <c r="D40" s="1">
        <v>18.3</v>
      </c>
      <c r="E40" s="1">
        <v>8.3000000000000007</v>
      </c>
      <c r="F40" s="1">
        <v>2.5</v>
      </c>
      <c r="G40" s="1">
        <v>4.4000000000000004</v>
      </c>
      <c r="H40" s="1">
        <v>16.8</v>
      </c>
      <c r="I40" s="1">
        <v>28.1</v>
      </c>
      <c r="J40" s="1">
        <v>21.6</v>
      </c>
      <c r="K40" s="1">
        <f>+SUM(D40:I40)</f>
        <v>78.400000000000006</v>
      </c>
    </row>
    <row r="41" spans="1:53" x14ac:dyDescent="0.35">
      <c r="A41" s="7" t="s">
        <v>78</v>
      </c>
      <c r="B41" s="7" t="s">
        <v>64</v>
      </c>
      <c r="C41" s="7">
        <v>2003</v>
      </c>
      <c r="D41" s="1">
        <v>22.2</v>
      </c>
      <c r="E41" s="1">
        <v>9.4</v>
      </c>
      <c r="F41" s="1">
        <v>3.8</v>
      </c>
      <c r="G41" s="1">
        <v>6.1</v>
      </c>
      <c r="H41" s="1">
        <v>17.3</v>
      </c>
      <c r="I41">
        <f>7.8+5.3+0.1</f>
        <v>13.2</v>
      </c>
      <c r="J41" s="1">
        <v>28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</row>
    <row r="42" spans="1:53" x14ac:dyDescent="0.35">
      <c r="A42" s="7" t="s">
        <v>29</v>
      </c>
      <c r="B42" s="7" t="s">
        <v>21</v>
      </c>
      <c r="C42" s="7">
        <v>2003</v>
      </c>
      <c r="D42" s="1">
        <v>19.2</v>
      </c>
      <c r="E42" s="1">
        <v>11.5</v>
      </c>
      <c r="F42" s="1">
        <v>2.2000000000000002</v>
      </c>
      <c r="G42" s="1">
        <v>7.1</v>
      </c>
      <c r="H42" s="1">
        <v>15.3</v>
      </c>
      <c r="I42" s="1">
        <v>3.8</v>
      </c>
      <c r="J42" s="1">
        <v>40.9</v>
      </c>
      <c r="K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</row>
    <row r="43" spans="1:53" x14ac:dyDescent="0.35">
      <c r="A43" s="7" t="s">
        <v>17</v>
      </c>
      <c r="B43" s="7" t="s">
        <v>64</v>
      </c>
      <c r="C43" s="7">
        <v>2004</v>
      </c>
      <c r="D43" s="1">
        <v>23.32</v>
      </c>
      <c r="E43" s="1">
        <v>14.76</v>
      </c>
      <c r="F43" s="1">
        <v>2.6</v>
      </c>
      <c r="G43" s="1">
        <v>3.65</v>
      </c>
      <c r="H43" s="1">
        <v>21.4</v>
      </c>
      <c r="I43" s="1">
        <v>5.14</v>
      </c>
      <c r="J43" s="1">
        <v>29.13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</row>
    <row r="44" spans="1:53" x14ac:dyDescent="0.35">
      <c r="A44" s="7" t="s">
        <v>18</v>
      </c>
      <c r="B44" s="7" t="s">
        <v>21</v>
      </c>
      <c r="C44" s="7">
        <v>2004</v>
      </c>
      <c r="D44" s="1">
        <v>27.1</v>
      </c>
      <c r="E44" s="1">
        <v>16.399999999999999</v>
      </c>
      <c r="F44" s="1">
        <v>6</v>
      </c>
      <c r="G44" s="1">
        <v>7.6</v>
      </c>
      <c r="H44" s="1">
        <v>17</v>
      </c>
      <c r="I44" s="1">
        <v>7.1</v>
      </c>
      <c r="J44" s="1">
        <v>18.8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</row>
    <row r="45" spans="1:53" x14ac:dyDescent="0.35">
      <c r="A45" s="7" t="s">
        <v>0</v>
      </c>
      <c r="B45" s="7" t="s">
        <v>64</v>
      </c>
      <c r="C45" s="7">
        <v>2004</v>
      </c>
      <c r="D45" s="1">
        <v>22.1</v>
      </c>
      <c r="E45" s="1">
        <v>10.8</v>
      </c>
      <c r="F45" s="1">
        <v>3.3</v>
      </c>
      <c r="G45" s="1">
        <v>3.1</v>
      </c>
      <c r="H45" s="1">
        <v>31.9</v>
      </c>
      <c r="I45" s="1">
        <v>1.6</v>
      </c>
      <c r="J45" s="1">
        <v>27.2</v>
      </c>
      <c r="K45" s="1"/>
    </row>
    <row r="46" spans="1:53" x14ac:dyDescent="0.35">
      <c r="A46" s="7" t="s">
        <v>85</v>
      </c>
      <c r="B46" s="7" t="s">
        <v>14</v>
      </c>
      <c r="C46" s="7">
        <v>2004</v>
      </c>
      <c r="D46" s="1">
        <v>37.1</v>
      </c>
      <c r="E46" s="1">
        <v>16.600000000000001</v>
      </c>
      <c r="F46" s="1">
        <v>4.5999999999999996</v>
      </c>
      <c r="G46" s="1">
        <v>5.0999999999999996</v>
      </c>
      <c r="H46" s="1">
        <v>13.4</v>
      </c>
      <c r="I46" s="1">
        <v>2.1</v>
      </c>
      <c r="J46" s="1">
        <v>21.1</v>
      </c>
      <c r="K46" s="1"/>
    </row>
    <row r="47" spans="1:53" x14ac:dyDescent="0.35">
      <c r="A47" s="7" t="s">
        <v>30</v>
      </c>
      <c r="B47" s="7" t="s">
        <v>64</v>
      </c>
      <c r="C47" s="7">
        <v>2004</v>
      </c>
      <c r="D47" s="1">
        <v>19.899999999999999</v>
      </c>
      <c r="E47" s="1">
        <v>13</v>
      </c>
      <c r="F47" s="1">
        <v>3</v>
      </c>
      <c r="G47" s="1">
        <v>7.4</v>
      </c>
      <c r="H47" s="1">
        <v>16.899999999999999</v>
      </c>
      <c r="I47" s="1">
        <v>4.7</v>
      </c>
      <c r="J47" s="1">
        <v>35.1</v>
      </c>
      <c r="K47" s="1"/>
    </row>
    <row r="48" spans="1:53" x14ac:dyDescent="0.35">
      <c r="A48" s="7" t="s">
        <v>66</v>
      </c>
      <c r="B48" s="7" t="s">
        <v>21</v>
      </c>
      <c r="C48" s="7">
        <v>2005</v>
      </c>
      <c r="D48" s="1">
        <v>19.600000000000001</v>
      </c>
      <c r="E48" s="1">
        <v>11.2</v>
      </c>
      <c r="F48" s="1">
        <v>1.6</v>
      </c>
      <c r="G48" s="1">
        <v>7.5</v>
      </c>
      <c r="H48" s="1">
        <v>14.9</v>
      </c>
      <c r="I48" s="1">
        <v>4.3</v>
      </c>
      <c r="J48" s="1">
        <v>40.700000000000003</v>
      </c>
      <c r="K48" s="1"/>
    </row>
    <row r="49" spans="1:11" x14ac:dyDescent="0.35">
      <c r="A49" s="7" t="s">
        <v>73</v>
      </c>
      <c r="B49" s="7" t="s">
        <v>64</v>
      </c>
      <c r="C49" s="7">
        <v>2005</v>
      </c>
      <c r="D49" s="1">
        <v>34.9</v>
      </c>
      <c r="E49" s="1">
        <v>19.899999999999999</v>
      </c>
      <c r="F49" s="1">
        <v>4.5</v>
      </c>
      <c r="G49" s="1">
        <v>4.5</v>
      </c>
      <c r="H49" s="1">
        <v>22.2</v>
      </c>
      <c r="I49" s="1">
        <v>1.8</v>
      </c>
      <c r="J49" s="1">
        <v>12.2</v>
      </c>
    </row>
    <row r="50" spans="1:11" x14ac:dyDescent="0.35">
      <c r="A50" s="7" t="s">
        <v>77</v>
      </c>
      <c r="B50" s="7" t="s">
        <v>64</v>
      </c>
      <c r="C50" s="7">
        <v>2005</v>
      </c>
      <c r="D50" s="1">
        <v>31.1</v>
      </c>
      <c r="E50" s="1">
        <v>13.2</v>
      </c>
      <c r="F50" s="1">
        <v>2.4</v>
      </c>
      <c r="G50" s="1">
        <v>4.2</v>
      </c>
      <c r="H50" s="1">
        <v>11.2</v>
      </c>
      <c r="I50" s="1">
        <v>1.7</v>
      </c>
      <c r="J50" s="1">
        <v>36.200000000000003</v>
      </c>
      <c r="K50" s="1"/>
    </row>
    <row r="51" spans="1:11" x14ac:dyDescent="0.35">
      <c r="A51" s="7" t="s">
        <v>11</v>
      </c>
      <c r="B51" s="7" t="s">
        <v>62</v>
      </c>
      <c r="C51" s="7">
        <v>2005</v>
      </c>
      <c r="D51" s="1">
        <v>27.2</v>
      </c>
      <c r="E51" s="1">
        <v>16.3</v>
      </c>
      <c r="F51" s="1">
        <v>2.2999999999999998</v>
      </c>
      <c r="G51" s="1">
        <v>3.9</v>
      </c>
      <c r="H51" s="1">
        <v>15.9</v>
      </c>
      <c r="I51" s="1">
        <v>1.1000000000000001</v>
      </c>
      <c r="J51" s="1">
        <v>33.299999999999997</v>
      </c>
    </row>
    <row r="52" spans="1:11" x14ac:dyDescent="0.35">
      <c r="A52" s="7" t="s">
        <v>1</v>
      </c>
      <c r="B52" s="7" t="s">
        <v>64</v>
      </c>
      <c r="C52" s="7">
        <v>2006</v>
      </c>
      <c r="D52" s="1">
        <v>18.2</v>
      </c>
      <c r="E52" s="1">
        <v>11.3</v>
      </c>
      <c r="F52" s="1">
        <v>2.5</v>
      </c>
      <c r="G52" s="1">
        <v>3.6</v>
      </c>
      <c r="H52" s="1">
        <v>33.4</v>
      </c>
      <c r="I52" s="1">
        <v>2.4</v>
      </c>
      <c r="J52" s="1">
        <v>28.6</v>
      </c>
      <c r="K52" s="1"/>
    </row>
    <row r="53" spans="1:11" x14ac:dyDescent="0.35">
      <c r="A53" s="7" t="s">
        <v>31</v>
      </c>
      <c r="B53" s="7" t="s">
        <v>21</v>
      </c>
      <c r="C53" s="7">
        <v>2006</v>
      </c>
      <c r="D53" s="8">
        <v>33.6</v>
      </c>
      <c r="E53" s="8">
        <v>17.3</v>
      </c>
      <c r="F53" s="8">
        <v>5.4</v>
      </c>
      <c r="G53" s="8">
        <v>6</v>
      </c>
      <c r="H53" s="8">
        <v>17.2</v>
      </c>
      <c r="I53" s="8">
        <v>3</v>
      </c>
      <c r="J53" s="8">
        <v>17.5</v>
      </c>
      <c r="K53" s="1">
        <f>+SUM(D53:I53)</f>
        <v>82.5</v>
      </c>
    </row>
    <row r="54" spans="1:11" x14ac:dyDescent="0.35">
      <c r="A54" s="7" t="s">
        <v>32</v>
      </c>
      <c r="B54" s="7" t="s">
        <v>14</v>
      </c>
      <c r="C54" s="7">
        <v>2008</v>
      </c>
      <c r="D54" s="1">
        <v>19.600000000000001</v>
      </c>
      <c r="E54" s="1">
        <v>9.1999999999999993</v>
      </c>
      <c r="F54" s="1">
        <v>2.4</v>
      </c>
      <c r="G54" s="1">
        <v>4</v>
      </c>
      <c r="H54" s="1">
        <v>25.4</v>
      </c>
      <c r="I54" s="1">
        <v>8</v>
      </c>
      <c r="J54" s="1">
        <v>31.4</v>
      </c>
    </row>
    <row r="55" spans="1:11" x14ac:dyDescent="0.35">
      <c r="A55" s="7" t="s">
        <v>29</v>
      </c>
      <c r="B55" s="7" t="s">
        <v>21</v>
      </c>
      <c r="C55" s="7">
        <v>2008</v>
      </c>
      <c r="D55" s="1">
        <v>18.3</v>
      </c>
      <c r="E55" s="1">
        <v>13.2</v>
      </c>
      <c r="F55" s="1">
        <v>2.8</v>
      </c>
      <c r="G55" s="1">
        <v>6.8</v>
      </c>
      <c r="H55" s="1">
        <v>16.3</v>
      </c>
      <c r="I55" s="1">
        <v>1.5</v>
      </c>
      <c r="J55" s="1">
        <v>41.1</v>
      </c>
    </row>
    <row r="56" spans="1:11" x14ac:dyDescent="0.35">
      <c r="A56" s="7" t="s">
        <v>30</v>
      </c>
      <c r="B56" s="7" t="s">
        <v>64</v>
      </c>
      <c r="C56" s="7">
        <v>2008</v>
      </c>
      <c r="D56" s="1">
        <v>15.4</v>
      </c>
      <c r="E56" s="1">
        <v>13</v>
      </c>
      <c r="F56" s="1">
        <v>3.8</v>
      </c>
      <c r="G56" s="1">
        <v>7.1</v>
      </c>
      <c r="H56" s="1">
        <v>16.899999999999999</v>
      </c>
      <c r="I56" s="1">
        <v>3.8</v>
      </c>
      <c r="J56" s="1">
        <v>40</v>
      </c>
      <c r="K56" s="1"/>
    </row>
    <row r="57" spans="1:11" x14ac:dyDescent="0.35">
      <c r="A57" s="7" t="s">
        <v>65</v>
      </c>
      <c r="B57" s="7" t="s">
        <v>21</v>
      </c>
      <c r="C57" s="7">
        <v>2009</v>
      </c>
      <c r="D57" s="1">
        <v>11.638688677959017</v>
      </c>
      <c r="E57" s="1">
        <v>5.8376283156913376</v>
      </c>
      <c r="F57" s="1">
        <v>1.3746038923302457</v>
      </c>
      <c r="G57" s="1">
        <v>4.6778801165058903</v>
      </c>
      <c r="H57" s="1">
        <v>18.344518676209738</v>
      </c>
      <c r="I57" s="1">
        <v>4.6369335462526085</v>
      </c>
      <c r="J57" s="1">
        <v>53.489746775051159</v>
      </c>
      <c r="K57" s="1"/>
    </row>
    <row r="58" spans="1:11" x14ac:dyDescent="0.35">
      <c r="A58" s="7" t="s">
        <v>86</v>
      </c>
      <c r="B58" s="7" t="s">
        <v>87</v>
      </c>
      <c r="C58" s="7">
        <v>2009</v>
      </c>
      <c r="D58" s="1">
        <v>17.8</v>
      </c>
      <c r="E58" s="1">
        <v>14.5</v>
      </c>
      <c r="F58" s="1">
        <v>5.9</v>
      </c>
      <c r="G58" s="1">
        <v>3.7</v>
      </c>
      <c r="H58" s="1">
        <v>33.6</v>
      </c>
      <c r="I58" s="1">
        <v>3.1</v>
      </c>
      <c r="J58" s="1">
        <v>21.4</v>
      </c>
      <c r="K58" s="1">
        <f>+SUM(D58:I58)</f>
        <v>78.599999999999994</v>
      </c>
    </row>
    <row r="59" spans="1:11" x14ac:dyDescent="0.35">
      <c r="A59" s="7" t="s">
        <v>86</v>
      </c>
      <c r="B59" s="7" t="s">
        <v>80</v>
      </c>
      <c r="C59" s="7">
        <v>2009</v>
      </c>
      <c r="D59" s="1">
        <v>21.2</v>
      </c>
      <c r="E59" s="1">
        <v>13.9</v>
      </c>
      <c r="F59" s="1">
        <v>6.8</v>
      </c>
      <c r="G59" s="1">
        <v>4.7</v>
      </c>
      <c r="H59" s="1">
        <v>25.6</v>
      </c>
      <c r="I59" s="1">
        <v>2.2000000000000002</v>
      </c>
      <c r="J59" s="1">
        <v>25.6</v>
      </c>
      <c r="K59" s="1">
        <f>+SUM(D59:I59)</f>
        <v>74.400000000000006</v>
      </c>
    </row>
    <row r="60" spans="1:11" x14ac:dyDescent="0.35">
      <c r="A60" s="7" t="s">
        <v>66</v>
      </c>
      <c r="B60" s="7" t="s">
        <v>70</v>
      </c>
      <c r="C60" s="7">
        <v>2009</v>
      </c>
      <c r="D60" s="1">
        <v>18.100000000000001</v>
      </c>
      <c r="E60" s="1">
        <v>13.6</v>
      </c>
      <c r="F60" s="1">
        <v>1.6</v>
      </c>
      <c r="G60" s="1">
        <v>6.8</v>
      </c>
      <c r="H60" s="1">
        <v>18.100000000000001</v>
      </c>
      <c r="I60" s="1">
        <v>2.1</v>
      </c>
      <c r="J60" s="1">
        <v>39.700000000000003</v>
      </c>
      <c r="K60" s="1"/>
    </row>
    <row r="61" spans="1:11" x14ac:dyDescent="0.35">
      <c r="A61" s="7" t="s">
        <v>66</v>
      </c>
      <c r="B61" s="7" t="s">
        <v>69</v>
      </c>
      <c r="C61" s="7">
        <v>2009</v>
      </c>
      <c r="D61" s="1">
        <v>18.100000000000001</v>
      </c>
      <c r="E61" s="1">
        <v>13.7</v>
      </c>
      <c r="F61" s="1">
        <v>2</v>
      </c>
      <c r="G61" s="1">
        <v>5.3</v>
      </c>
      <c r="H61" s="1">
        <v>29.4</v>
      </c>
      <c r="I61" s="1">
        <v>3.3</v>
      </c>
      <c r="J61" s="1">
        <v>28.2</v>
      </c>
      <c r="K61" s="1"/>
    </row>
    <row r="62" spans="1:11" x14ac:dyDescent="0.35">
      <c r="A62" s="7" t="s">
        <v>15</v>
      </c>
      <c r="B62" s="7" t="s">
        <v>64</v>
      </c>
      <c r="C62" s="7">
        <v>2009</v>
      </c>
      <c r="D62" s="1">
        <v>25</v>
      </c>
      <c r="E62" s="1">
        <v>15.2</v>
      </c>
      <c r="F62" s="1">
        <v>4.3</v>
      </c>
      <c r="G62" s="1">
        <v>5.3</v>
      </c>
      <c r="H62" s="1">
        <v>23.2</v>
      </c>
      <c r="I62" s="1">
        <v>0.7</v>
      </c>
      <c r="J62" s="1">
        <v>26.3</v>
      </c>
      <c r="K62" s="1">
        <f>+SUM(D62:I62)</f>
        <v>73.7</v>
      </c>
    </row>
    <row r="63" spans="1:11" x14ac:dyDescent="0.35">
      <c r="A63" s="7" t="s">
        <v>1</v>
      </c>
      <c r="B63" s="7" t="s">
        <v>62</v>
      </c>
      <c r="C63" s="7">
        <v>2010</v>
      </c>
      <c r="D63" s="1">
        <v>18.100000000000001</v>
      </c>
      <c r="E63" s="1">
        <v>10.1</v>
      </c>
      <c r="F63" s="1">
        <v>2.2000000000000002</v>
      </c>
      <c r="G63" s="1">
        <v>4.0999999999999996</v>
      </c>
      <c r="H63" s="1">
        <v>29.7</v>
      </c>
      <c r="I63" s="1">
        <v>2.4</v>
      </c>
      <c r="J63" s="1">
        <v>33.4</v>
      </c>
      <c r="K63" s="1">
        <f>+SUM(D63:I63)</f>
        <v>66.600000000000009</v>
      </c>
    </row>
    <row r="64" spans="1:11" x14ac:dyDescent="0.35">
      <c r="A64" s="7" t="s">
        <v>12</v>
      </c>
      <c r="B64" s="7" t="s">
        <v>64</v>
      </c>
      <c r="C64" s="7">
        <v>2010</v>
      </c>
      <c r="D64" s="1">
        <v>18</v>
      </c>
      <c r="E64" s="1">
        <v>14.5</v>
      </c>
      <c r="F64" s="1">
        <v>2</v>
      </c>
      <c r="G64" s="1">
        <v>2</v>
      </c>
      <c r="H64" s="1">
        <v>6</v>
      </c>
      <c r="I64" s="1">
        <v>19</v>
      </c>
      <c r="J64" s="1">
        <v>38.5</v>
      </c>
      <c r="K64" s="1">
        <f>+SUM(D64:I64)</f>
        <v>61.5</v>
      </c>
    </row>
    <row r="65" spans="1:11" x14ac:dyDescent="0.35">
      <c r="A65" s="7" t="s">
        <v>72</v>
      </c>
      <c r="B65" s="7" t="s">
        <v>64</v>
      </c>
      <c r="C65" s="7">
        <v>2010</v>
      </c>
      <c r="D65" s="1">
        <v>22.4</v>
      </c>
      <c r="E65" s="1">
        <v>18.3</v>
      </c>
      <c r="F65" s="1">
        <v>3.7</v>
      </c>
      <c r="G65" s="1">
        <v>5.6</v>
      </c>
      <c r="H65" s="1">
        <v>20.9</v>
      </c>
      <c r="I65" s="1">
        <v>2.6</v>
      </c>
      <c r="J65" s="1">
        <v>26.5</v>
      </c>
    </row>
    <row r="66" spans="1:11" x14ac:dyDescent="0.35">
      <c r="A66" s="7" t="s">
        <v>77</v>
      </c>
      <c r="B66" s="7" t="s">
        <v>64</v>
      </c>
      <c r="C66" s="7">
        <v>2011</v>
      </c>
      <c r="D66" s="1">
        <v>20.2</v>
      </c>
      <c r="E66" s="1">
        <v>14.5</v>
      </c>
      <c r="F66" s="1">
        <v>2</v>
      </c>
      <c r="G66" s="1">
        <v>5</v>
      </c>
      <c r="H66" s="1">
        <v>13.6</v>
      </c>
      <c r="I66" s="1">
        <v>7.8</v>
      </c>
      <c r="J66" s="1">
        <v>36.9</v>
      </c>
    </row>
    <row r="67" spans="1:11" x14ac:dyDescent="0.35">
      <c r="A67" s="7" t="s">
        <v>90</v>
      </c>
      <c r="B67" s="7" t="s">
        <v>89</v>
      </c>
      <c r="C67" s="7">
        <v>2011</v>
      </c>
      <c r="D67" s="1">
        <v>21.8</v>
      </c>
      <c r="E67" s="1">
        <v>12.2</v>
      </c>
      <c r="F67" s="1">
        <v>2.4</v>
      </c>
      <c r="G67" s="1">
        <v>5.0999999999999996</v>
      </c>
      <c r="H67" s="1">
        <v>29.1</v>
      </c>
      <c r="I67" s="1">
        <v>2.7</v>
      </c>
      <c r="J67" s="1">
        <v>26.7</v>
      </c>
      <c r="K67" s="1">
        <f>+SUM(D67:I67)</f>
        <v>73.3</v>
      </c>
    </row>
    <row r="68" spans="1:11" x14ac:dyDescent="0.35">
      <c r="A68" s="7" t="s">
        <v>29</v>
      </c>
      <c r="B68" s="7" t="s">
        <v>21</v>
      </c>
      <c r="C68" s="7">
        <v>2012</v>
      </c>
      <c r="D68" s="1">
        <v>14.6</v>
      </c>
      <c r="E68" s="1">
        <v>13.7</v>
      </c>
      <c r="F68" s="1">
        <v>2.5</v>
      </c>
      <c r="G68" s="1">
        <v>6</v>
      </c>
      <c r="H68" s="1">
        <v>20.399999999999999</v>
      </c>
      <c r="I68" s="1">
        <v>2.2999999999999998</v>
      </c>
      <c r="J68" s="1">
        <v>40.5</v>
      </c>
      <c r="K68" s="1"/>
    </row>
    <row r="69" spans="1:11" x14ac:dyDescent="0.35">
      <c r="A69" s="7" t="s">
        <v>10</v>
      </c>
      <c r="B69" s="7" t="s">
        <v>64</v>
      </c>
      <c r="C69" s="7">
        <v>2012</v>
      </c>
      <c r="D69" s="1">
        <v>19.916047581055778</v>
      </c>
      <c r="E69" s="1">
        <v>15.262080688939047</v>
      </c>
      <c r="F69" s="1">
        <v>2.3749433702045084</v>
      </c>
      <c r="G69" s="1">
        <v>3.1151399006522951</v>
      </c>
      <c r="H69" s="1">
        <v>13.096517217462422</v>
      </c>
      <c r="I69" s="1">
        <v>9.4356264558367773</v>
      </c>
      <c r="J69" s="1">
        <v>36.799644785849175</v>
      </c>
      <c r="K69" s="1"/>
    </row>
    <row r="70" spans="1:11" x14ac:dyDescent="0.35">
      <c r="A70" s="7" t="s">
        <v>17</v>
      </c>
      <c r="B70" s="7" t="s">
        <v>64</v>
      </c>
      <c r="C70" s="7">
        <v>2013</v>
      </c>
      <c r="D70" s="1">
        <v>21.3</v>
      </c>
      <c r="E70" s="1">
        <v>13.7</v>
      </c>
      <c r="F70" s="1">
        <v>2</v>
      </c>
      <c r="G70" s="1">
        <v>2.9</v>
      </c>
      <c r="H70" s="1">
        <v>21.1</v>
      </c>
      <c r="I70" s="1">
        <v>7.2</v>
      </c>
      <c r="J70" s="1">
        <v>31.8</v>
      </c>
      <c r="K70" s="1"/>
    </row>
    <row r="71" spans="1:11" x14ac:dyDescent="0.35">
      <c r="A71" s="7" t="s">
        <v>18</v>
      </c>
      <c r="B71" s="7" t="s">
        <v>21</v>
      </c>
      <c r="C71" s="7">
        <v>2013</v>
      </c>
      <c r="D71" s="1">
        <v>15</v>
      </c>
      <c r="E71" s="1">
        <v>17.7</v>
      </c>
      <c r="F71" s="1">
        <v>5</v>
      </c>
      <c r="G71" s="1">
        <v>9.1999999999999993</v>
      </c>
      <c r="H71" s="1">
        <v>21</v>
      </c>
      <c r="I71" s="1">
        <v>8.1</v>
      </c>
      <c r="J71" s="1">
        <v>24</v>
      </c>
      <c r="K71" s="1"/>
    </row>
    <row r="72" spans="1:11" x14ac:dyDescent="0.35">
      <c r="A72" s="7" t="s">
        <v>78</v>
      </c>
      <c r="B72" s="7" t="s">
        <v>79</v>
      </c>
      <c r="C72" s="7">
        <v>2014</v>
      </c>
      <c r="D72" s="1">
        <v>19.2</v>
      </c>
      <c r="E72" s="1">
        <v>10.199999999999999</v>
      </c>
      <c r="F72" s="1">
        <v>2.2000000000000002</v>
      </c>
      <c r="G72" s="1">
        <v>2.7</v>
      </c>
      <c r="H72" s="1">
        <v>21.9</v>
      </c>
      <c r="I72">
        <f>4.6+3.8+1.5</f>
        <v>9.8999999999999986</v>
      </c>
      <c r="J72" s="1">
        <v>33.5</v>
      </c>
    </row>
    <row r="73" spans="1:11" x14ac:dyDescent="0.35">
      <c r="A73" s="7" t="s">
        <v>1</v>
      </c>
      <c r="B73" s="7" t="s">
        <v>64</v>
      </c>
      <c r="C73" s="7">
        <v>2014</v>
      </c>
      <c r="D73" s="1">
        <v>20.3</v>
      </c>
      <c r="E73" s="1">
        <v>11.5</v>
      </c>
      <c r="F73" s="1">
        <v>2.2999999999999998</v>
      </c>
      <c r="G73" s="1">
        <v>3.1</v>
      </c>
      <c r="H73" s="1">
        <v>29.6</v>
      </c>
      <c r="I73" s="1">
        <v>1.5</v>
      </c>
      <c r="J73" s="1">
        <v>31.7</v>
      </c>
    </row>
    <row r="74" spans="1:11" x14ac:dyDescent="0.35">
      <c r="A74" s="7" t="s">
        <v>30</v>
      </c>
      <c r="B74" s="7" t="s">
        <v>64</v>
      </c>
      <c r="C74" s="7">
        <v>2014</v>
      </c>
      <c r="D74" s="1">
        <v>13.2</v>
      </c>
      <c r="E74" s="1">
        <v>11.3</v>
      </c>
      <c r="F74" s="1">
        <v>4.9000000000000004</v>
      </c>
      <c r="G74" s="1">
        <v>5.5</v>
      </c>
      <c r="H74" s="1">
        <v>19.100000000000001</v>
      </c>
      <c r="I74" s="1">
        <v>5.2</v>
      </c>
      <c r="J74" s="1">
        <v>40.799999999999997</v>
      </c>
    </row>
    <row r="75" spans="1:11" x14ac:dyDescent="0.35">
      <c r="A75" s="7" t="s">
        <v>10</v>
      </c>
      <c r="B75" s="7" t="s">
        <v>64</v>
      </c>
      <c r="C75" s="7">
        <v>2014</v>
      </c>
      <c r="D75" s="1">
        <v>21.684147088270457</v>
      </c>
      <c r="E75" s="1">
        <v>10.785112318594049</v>
      </c>
      <c r="F75" s="1">
        <v>2.6270206168531351</v>
      </c>
      <c r="G75" s="1">
        <v>4.2547897003217434</v>
      </c>
      <c r="H75" s="1">
        <v>19.461492850685769</v>
      </c>
      <c r="I75" s="1">
        <v>8.2916492510473674</v>
      </c>
      <c r="J75" s="1">
        <v>32.895788174227484</v>
      </c>
    </row>
    <row r="76" spans="1:11" x14ac:dyDescent="0.35">
      <c r="A76" s="7" t="s">
        <v>90</v>
      </c>
      <c r="B76" s="7" t="s">
        <v>89</v>
      </c>
      <c r="C76" s="7">
        <v>2015</v>
      </c>
      <c r="D76" s="1">
        <v>16.899999999999999</v>
      </c>
      <c r="E76" s="1">
        <v>13.1</v>
      </c>
      <c r="F76" s="1">
        <v>3.3</v>
      </c>
      <c r="G76" s="1">
        <v>3.9</v>
      </c>
      <c r="H76" s="1">
        <v>27.9</v>
      </c>
      <c r="I76" s="1">
        <v>2.5</v>
      </c>
      <c r="J76" s="1">
        <v>32.4</v>
      </c>
      <c r="K76" s="1">
        <f>+SUM(D76:I76)</f>
        <v>67.599999999999994</v>
      </c>
    </row>
    <row r="77" spans="1:11" x14ac:dyDescent="0.35">
      <c r="A77" s="7" t="s">
        <v>65</v>
      </c>
      <c r="B77" s="7" t="s">
        <v>64</v>
      </c>
      <c r="C77" s="7">
        <v>2016</v>
      </c>
      <c r="D77" s="1">
        <v>7.7437716495604461</v>
      </c>
      <c r="E77" s="1">
        <v>6.7185509120827751</v>
      </c>
      <c r="F77" s="1">
        <v>3.2069842042245855</v>
      </c>
      <c r="G77" s="1">
        <v>3.3823576491378593</v>
      </c>
      <c r="H77" s="1">
        <v>23.637830465933757</v>
      </c>
      <c r="I77" s="1">
        <v>11.554030259762712</v>
      </c>
      <c r="J77" s="1">
        <v>43.756474859297867</v>
      </c>
      <c r="K77" s="1"/>
    </row>
    <row r="78" spans="1:11" x14ac:dyDescent="0.35">
      <c r="A78" s="7" t="s">
        <v>86</v>
      </c>
      <c r="B78" s="7" t="s">
        <v>64</v>
      </c>
      <c r="C78" s="7">
        <v>2016</v>
      </c>
      <c r="D78" s="1">
        <v>22.9</v>
      </c>
      <c r="E78" s="1">
        <v>15.8</v>
      </c>
      <c r="F78" s="1">
        <v>6.9</v>
      </c>
      <c r="G78" s="1">
        <v>5</v>
      </c>
      <c r="H78" s="1">
        <v>14.3</v>
      </c>
      <c r="I78" s="1">
        <v>2.1</v>
      </c>
      <c r="J78" s="1">
        <v>33</v>
      </c>
      <c r="K78" s="1"/>
    </row>
    <row r="79" spans="1:11" x14ac:dyDescent="0.35">
      <c r="A79" s="7" t="s">
        <v>66</v>
      </c>
      <c r="B79" s="7" t="s">
        <v>69</v>
      </c>
      <c r="C79" s="7">
        <v>2016</v>
      </c>
      <c r="D79" s="1">
        <v>17.5</v>
      </c>
      <c r="E79" s="1">
        <v>12.8</v>
      </c>
      <c r="F79" s="1">
        <v>1.8</v>
      </c>
      <c r="G79" s="1">
        <v>3.9</v>
      </c>
      <c r="H79" s="1">
        <v>23.7</v>
      </c>
      <c r="I79" s="1">
        <v>2.8</v>
      </c>
      <c r="J79" s="1">
        <v>37.5</v>
      </c>
      <c r="K79" s="1">
        <f>+SUM(D79:I79)</f>
        <v>62.5</v>
      </c>
    </row>
    <row r="80" spans="1:11" x14ac:dyDescent="0.35">
      <c r="A80" s="7" t="s">
        <v>31</v>
      </c>
      <c r="B80" s="7" t="s">
        <v>76</v>
      </c>
      <c r="C80" s="7">
        <v>2016</v>
      </c>
      <c r="D80" s="1">
        <v>21.5</v>
      </c>
      <c r="E80" s="1">
        <v>14.3</v>
      </c>
      <c r="F80" s="1">
        <v>3.9</v>
      </c>
      <c r="G80" s="1">
        <v>4.7</v>
      </c>
      <c r="H80" s="1">
        <v>14.6</v>
      </c>
      <c r="I80" s="1">
        <v>3.7</v>
      </c>
      <c r="J80" s="1">
        <v>37.299999999999997</v>
      </c>
    </row>
    <row r="81" spans="1:16" x14ac:dyDescent="0.35">
      <c r="A81" s="7" t="s">
        <v>17</v>
      </c>
      <c r="B81" s="7" t="s">
        <v>64</v>
      </c>
      <c r="C81" s="7">
        <v>2017</v>
      </c>
      <c r="D81" s="1">
        <v>21</v>
      </c>
      <c r="E81" s="1">
        <v>14.3</v>
      </c>
      <c r="F81" s="1">
        <v>2.1</v>
      </c>
      <c r="G81" s="1">
        <v>4.5999999999999996</v>
      </c>
      <c r="H81" s="1">
        <v>25.1</v>
      </c>
      <c r="I81" s="1">
        <v>6.5</v>
      </c>
      <c r="J81" s="1">
        <v>26.4</v>
      </c>
      <c r="N81">
        <v>19.5</v>
      </c>
      <c r="O81">
        <v>19.2</v>
      </c>
      <c r="P81">
        <f>+((24*N81)+(5*O81))/29</f>
        <v>19.448275862068964</v>
      </c>
    </row>
    <row r="82" spans="1:16" x14ac:dyDescent="0.35">
      <c r="A82" s="7" t="s">
        <v>18</v>
      </c>
      <c r="B82" s="7" t="s">
        <v>21</v>
      </c>
      <c r="C82" s="7">
        <v>2017</v>
      </c>
      <c r="D82" s="1">
        <v>13.2</v>
      </c>
      <c r="E82" s="1">
        <v>18.7</v>
      </c>
      <c r="F82" s="1">
        <v>4.8</v>
      </c>
      <c r="G82" s="1">
        <v>9.6</v>
      </c>
      <c r="H82" s="1">
        <v>21.9</v>
      </c>
      <c r="I82" s="1">
        <v>6.2</v>
      </c>
      <c r="J82" s="1">
        <v>25.6</v>
      </c>
      <c r="N82">
        <v>2.2000000000000002</v>
      </c>
      <c r="O82">
        <v>4.7</v>
      </c>
      <c r="P82">
        <f t="shared" ref="P82:P88" si="0">+((24*N82)+(5*O82))/29</f>
        <v>2.6310344827586212</v>
      </c>
    </row>
    <row r="83" spans="1:16" x14ac:dyDescent="0.35">
      <c r="A83" s="7" t="s">
        <v>72</v>
      </c>
      <c r="B83" s="7" t="s">
        <v>74</v>
      </c>
      <c r="C83" s="7">
        <v>2017</v>
      </c>
      <c r="D83" s="1">
        <v>25.1</v>
      </c>
      <c r="E83" s="1">
        <v>18.3</v>
      </c>
      <c r="F83" s="1">
        <v>3.7</v>
      </c>
      <c r="G83" s="1">
        <v>5.6</v>
      </c>
      <c r="H83" s="1">
        <v>25.5</v>
      </c>
      <c r="I83" s="1">
        <v>2.4</v>
      </c>
      <c r="J83" s="1">
        <v>19.399999999999999</v>
      </c>
      <c r="K83" s="1">
        <f>+SUM(D83:I83)</f>
        <v>80.600000000000023</v>
      </c>
      <c r="N83">
        <v>4.0999999999999996</v>
      </c>
      <c r="O83">
        <v>4.5</v>
      </c>
      <c r="P83">
        <f t="shared" si="0"/>
        <v>4.1689655172413786</v>
      </c>
    </row>
    <row r="84" spans="1:16" x14ac:dyDescent="0.35">
      <c r="A84" s="7" t="s">
        <v>23</v>
      </c>
      <c r="B84" s="7" t="s">
        <v>75</v>
      </c>
      <c r="C84" s="7">
        <v>2017</v>
      </c>
      <c r="D84" s="1">
        <v>26.4</v>
      </c>
      <c r="E84" s="1">
        <v>17.100000000000001</v>
      </c>
      <c r="F84" s="1">
        <v>5.6</v>
      </c>
      <c r="G84" s="1">
        <v>3.5</v>
      </c>
      <c r="H84" s="1">
        <v>26.2</v>
      </c>
      <c r="I84" s="1">
        <v>1.3</v>
      </c>
      <c r="J84" s="1">
        <v>19.899999999999999</v>
      </c>
      <c r="K84" s="1">
        <f>+SUM(D84:I84)</f>
        <v>80.099999999999994</v>
      </c>
      <c r="N84">
        <v>13.9</v>
      </c>
      <c r="O84">
        <v>10.3</v>
      </c>
      <c r="P84">
        <f t="shared" si="0"/>
        <v>13.279310344827588</v>
      </c>
    </row>
    <row r="85" spans="1:16" x14ac:dyDescent="0.35">
      <c r="A85" s="7" t="s">
        <v>86</v>
      </c>
      <c r="B85" s="7" t="s">
        <v>74</v>
      </c>
      <c r="C85" s="7">
        <v>2017</v>
      </c>
      <c r="D85" s="1">
        <v>20.7</v>
      </c>
      <c r="E85" s="1">
        <v>16.100000000000001</v>
      </c>
      <c r="F85" s="1">
        <v>6.8</v>
      </c>
      <c r="G85" s="1">
        <v>3.9</v>
      </c>
      <c r="H85" s="1">
        <v>18.3</v>
      </c>
      <c r="I85" s="1">
        <v>3.3</v>
      </c>
      <c r="J85" s="1">
        <v>30.9</v>
      </c>
      <c r="K85" s="1">
        <f>+SUM(D85:I85)</f>
        <v>69.099999999999994</v>
      </c>
    </row>
    <row r="86" spans="1:16" x14ac:dyDescent="0.35">
      <c r="A86" s="7" t="s">
        <v>86</v>
      </c>
      <c r="B86" s="7" t="s">
        <v>75</v>
      </c>
      <c r="C86" s="7">
        <v>2017</v>
      </c>
      <c r="D86" s="1">
        <v>25.6</v>
      </c>
      <c r="E86" s="1">
        <v>16.899999999999999</v>
      </c>
      <c r="F86" s="1">
        <v>6.9</v>
      </c>
      <c r="G86" s="1">
        <v>5.5</v>
      </c>
      <c r="H86" s="1">
        <v>13.5</v>
      </c>
      <c r="I86" s="1">
        <v>1.1000000000000001</v>
      </c>
      <c r="J86" s="1">
        <v>30.5</v>
      </c>
      <c r="K86" s="1">
        <f>+SUM(D86:I86)</f>
        <v>69.5</v>
      </c>
    </row>
    <row r="87" spans="1:16" x14ac:dyDescent="0.35">
      <c r="A87" s="7" t="s">
        <v>77</v>
      </c>
      <c r="B87" s="7" t="s">
        <v>64</v>
      </c>
      <c r="C87" s="7">
        <v>2017</v>
      </c>
      <c r="D87" s="1">
        <v>22.8</v>
      </c>
      <c r="E87" s="1">
        <v>16.600000000000001</v>
      </c>
      <c r="F87" s="1">
        <v>2.6</v>
      </c>
      <c r="G87" s="1">
        <v>3.9</v>
      </c>
      <c r="H87" s="1">
        <v>17.899999999999999</v>
      </c>
      <c r="I87" s="1">
        <v>4.7</v>
      </c>
      <c r="J87" s="1">
        <v>31.5</v>
      </c>
      <c r="N87">
        <v>19.899999999999999</v>
      </c>
      <c r="O87">
        <v>24.6</v>
      </c>
      <c r="P87">
        <f t="shared" si="0"/>
        <v>20.710344827586205</v>
      </c>
    </row>
    <row r="88" spans="1:16" x14ac:dyDescent="0.35">
      <c r="A88" s="7" t="s">
        <v>78</v>
      </c>
      <c r="B88" s="7" t="s">
        <v>79</v>
      </c>
      <c r="C88" s="7">
        <v>2018</v>
      </c>
      <c r="D88" s="1">
        <v>19.399999999999999</v>
      </c>
      <c r="E88" s="1">
        <v>13.3</v>
      </c>
      <c r="F88" s="1">
        <v>2.6</v>
      </c>
      <c r="G88" s="1">
        <v>4.2</v>
      </c>
      <c r="H88">
        <v>20.7</v>
      </c>
      <c r="I88">
        <v>6.9</v>
      </c>
      <c r="J88" s="1">
        <v>32.9</v>
      </c>
      <c r="K88" s="1">
        <f>+SUM(D88:I88)</f>
        <v>67.100000000000009</v>
      </c>
      <c r="N88">
        <v>7.5</v>
      </c>
      <c r="O88">
        <v>4.2</v>
      </c>
      <c r="P88">
        <f t="shared" si="0"/>
        <v>6.931034482758621</v>
      </c>
    </row>
    <row r="89" spans="1:16" x14ac:dyDescent="0.35">
      <c r="A89" s="7" t="s">
        <v>86</v>
      </c>
      <c r="B89" s="7" t="s">
        <v>74</v>
      </c>
      <c r="C89" s="7">
        <v>2018</v>
      </c>
      <c r="D89" s="1">
        <v>22.8</v>
      </c>
      <c r="E89" s="1">
        <v>17.8</v>
      </c>
      <c r="F89" s="1">
        <v>4.9000000000000004</v>
      </c>
      <c r="G89" s="1">
        <v>4.2</v>
      </c>
      <c r="H89">
        <v>16</v>
      </c>
      <c r="I89" s="1">
        <v>4.5</v>
      </c>
      <c r="J89" s="1">
        <v>29.8</v>
      </c>
      <c r="K89" s="1">
        <f t="shared" ref="K89:K94" si="1">+SUM(D89:I89)</f>
        <v>70.2</v>
      </c>
    </row>
    <row r="90" spans="1:16" x14ac:dyDescent="0.35">
      <c r="A90" s="7" t="s">
        <v>86</v>
      </c>
      <c r="B90" s="7" t="s">
        <v>75</v>
      </c>
      <c r="C90" s="7">
        <v>2018</v>
      </c>
      <c r="D90" s="1">
        <v>25.6</v>
      </c>
      <c r="E90" s="1">
        <v>16.899999999999999</v>
      </c>
      <c r="F90" s="1">
        <v>6.3</v>
      </c>
      <c r="G90" s="1">
        <v>4.0999999999999996</v>
      </c>
      <c r="H90">
        <f>2.55+8.98+4.14+0.56+0.27</f>
        <v>16.5</v>
      </c>
      <c r="I90" s="1">
        <v>1.6</v>
      </c>
      <c r="J90" s="1">
        <v>29</v>
      </c>
      <c r="K90" s="1">
        <f t="shared" si="1"/>
        <v>71</v>
      </c>
    </row>
    <row r="91" spans="1:16" x14ac:dyDescent="0.35">
      <c r="A91" s="7" t="s">
        <v>11</v>
      </c>
      <c r="B91" s="7" t="s">
        <v>64</v>
      </c>
      <c r="C91" s="7">
        <v>2019</v>
      </c>
      <c r="D91" s="1">
        <v>18.7</v>
      </c>
      <c r="E91" s="1">
        <v>12.6</v>
      </c>
      <c r="F91" s="1">
        <v>1.9</v>
      </c>
      <c r="G91" s="1">
        <v>2.9</v>
      </c>
      <c r="H91" s="1">
        <v>18.399999999999999</v>
      </c>
      <c r="I91" s="1">
        <v>1.1000000000000001</v>
      </c>
      <c r="J91" s="1">
        <v>44.4</v>
      </c>
    </row>
    <row r="92" spans="1:16" x14ac:dyDescent="0.35">
      <c r="A92" s="7" t="s">
        <v>88</v>
      </c>
      <c r="B92" s="7" t="s">
        <v>89</v>
      </c>
      <c r="C92" s="7">
        <v>2019</v>
      </c>
      <c r="D92" s="1">
        <v>17.600000000000001</v>
      </c>
      <c r="E92" s="1">
        <v>13.6</v>
      </c>
      <c r="F92" s="1">
        <v>2</v>
      </c>
      <c r="G92" s="1">
        <v>4.3</v>
      </c>
      <c r="H92" s="1">
        <v>21.3</v>
      </c>
      <c r="I92" s="1">
        <v>2.6</v>
      </c>
      <c r="J92" s="1">
        <v>38.6</v>
      </c>
      <c r="K92" s="1">
        <f t="shared" si="1"/>
        <v>61.4</v>
      </c>
    </row>
    <row r="93" spans="1:16" x14ac:dyDescent="0.35">
      <c r="A93" s="7" t="s">
        <v>86</v>
      </c>
      <c r="B93" s="7" t="s">
        <v>74</v>
      </c>
      <c r="C93" s="7">
        <v>2019</v>
      </c>
      <c r="D93" s="1">
        <v>28.3</v>
      </c>
      <c r="E93" s="1">
        <v>15.5</v>
      </c>
      <c r="F93" s="1">
        <v>4.5</v>
      </c>
      <c r="G93" s="1">
        <v>3.3</v>
      </c>
      <c r="H93" s="1">
        <v>16.600000000000001</v>
      </c>
      <c r="I93" s="1">
        <v>5.4</v>
      </c>
      <c r="J93" s="1">
        <v>26.4</v>
      </c>
      <c r="K93" s="1">
        <f t="shared" si="1"/>
        <v>73.599999999999994</v>
      </c>
    </row>
    <row r="94" spans="1:16" x14ac:dyDescent="0.35">
      <c r="A94" s="7" t="s">
        <v>86</v>
      </c>
      <c r="B94" s="7" t="s">
        <v>75</v>
      </c>
      <c r="C94" s="7">
        <v>2019</v>
      </c>
      <c r="D94" s="1">
        <v>29.5</v>
      </c>
      <c r="E94" s="1">
        <v>16.100000000000001</v>
      </c>
      <c r="F94" s="1">
        <v>3.6</v>
      </c>
      <c r="G94" s="1">
        <v>3</v>
      </c>
      <c r="H94" s="1">
        <v>14.1</v>
      </c>
      <c r="I94" s="1">
        <v>2.4</v>
      </c>
      <c r="J94" s="1">
        <v>31.3</v>
      </c>
      <c r="K94" s="1">
        <f t="shared" si="1"/>
        <v>68.7</v>
      </c>
    </row>
    <row r="95" spans="1:16" x14ac:dyDescent="0.35">
      <c r="A95" s="7" t="s">
        <v>65</v>
      </c>
      <c r="B95" s="7" t="s">
        <v>64</v>
      </c>
      <c r="C95" s="7">
        <v>2020</v>
      </c>
      <c r="D95" s="1">
        <v>17.038937082672764</v>
      </c>
      <c r="E95" s="1">
        <v>13.568134581790826</v>
      </c>
      <c r="F95" s="1">
        <v>3.3</v>
      </c>
      <c r="G95" s="1">
        <v>6.2</v>
      </c>
      <c r="H95" s="1">
        <v>18.974910424733398</v>
      </c>
      <c r="I95" s="1">
        <v>3.3903866506288334</v>
      </c>
      <c r="J95" s="1">
        <v>37.6</v>
      </c>
    </row>
    <row r="96" spans="1:16" x14ac:dyDescent="0.35">
      <c r="A96" s="7" t="s">
        <v>78</v>
      </c>
      <c r="B96" s="7" t="s">
        <v>81</v>
      </c>
      <c r="C96" s="7">
        <v>2021</v>
      </c>
      <c r="D96" s="1">
        <v>18.399999999999999</v>
      </c>
      <c r="E96" s="1">
        <v>15.4</v>
      </c>
      <c r="F96">
        <v>2.7</v>
      </c>
      <c r="G96">
        <v>3.9</v>
      </c>
      <c r="H96" s="1">
        <f>2+0.3+0.3+0.5+2.1+1.4+6.7+4.1</f>
        <v>17.399999999999999</v>
      </c>
      <c r="I96" s="1">
        <v>4.9000000000000004</v>
      </c>
      <c r="J96" s="1">
        <v>37.299999999999997</v>
      </c>
      <c r="K96" s="1">
        <f>+SUM(D96:I96)</f>
        <v>62.699999999999996</v>
      </c>
    </row>
    <row r="97" spans="1:11" x14ac:dyDescent="0.35">
      <c r="A97" s="7" t="s">
        <v>78</v>
      </c>
      <c r="B97" s="7" t="s">
        <v>80</v>
      </c>
      <c r="C97" s="7">
        <v>2021</v>
      </c>
      <c r="D97" s="1">
        <v>18.399999999999999</v>
      </c>
      <c r="E97" s="1">
        <v>14.8</v>
      </c>
      <c r="F97" s="1">
        <v>6.7</v>
      </c>
      <c r="G97" s="1">
        <v>2.7</v>
      </c>
      <c r="H97">
        <f>3.1+0.9+1+0.9+4.3+1.6+8.3+3.7</f>
        <v>23.8</v>
      </c>
      <c r="I97" s="1">
        <v>0.7</v>
      </c>
      <c r="J97" s="1">
        <v>32.9</v>
      </c>
      <c r="K97" s="1">
        <f>+SUM(D97:I97)</f>
        <v>67.100000000000009</v>
      </c>
    </row>
    <row r="98" spans="1:11" x14ac:dyDescent="0.35">
      <c r="D98" s="1"/>
      <c r="E98" s="1"/>
      <c r="F98" s="1"/>
      <c r="G98" s="1"/>
      <c r="H98" s="1"/>
      <c r="I98" s="1"/>
      <c r="J98" s="1"/>
    </row>
    <row r="99" spans="1:11" x14ac:dyDescent="0.35">
      <c r="D99" s="1"/>
      <c r="E99" s="1"/>
      <c r="F99" s="1"/>
      <c r="G99" s="1"/>
      <c r="H99" s="1"/>
      <c r="I99" s="1"/>
      <c r="J99" s="1"/>
    </row>
    <row r="100" spans="1:11" x14ac:dyDescent="0.35">
      <c r="D100" s="1"/>
      <c r="E100" s="1"/>
      <c r="F100" s="1"/>
      <c r="G100" s="1"/>
      <c r="H100" s="1"/>
      <c r="I100" s="1"/>
      <c r="J100" s="1"/>
    </row>
    <row r="101" spans="1:11" x14ac:dyDescent="0.35">
      <c r="D101" s="1"/>
      <c r="E101" s="1"/>
      <c r="F101" s="1"/>
      <c r="G101" s="1"/>
      <c r="H101" s="1"/>
      <c r="I101" s="1"/>
      <c r="J101" s="1"/>
    </row>
    <row r="102" spans="1:11" x14ac:dyDescent="0.35">
      <c r="D102" s="1"/>
      <c r="E102" s="1"/>
      <c r="F102" s="1"/>
      <c r="G102" s="1"/>
      <c r="H102" s="1"/>
      <c r="I102" s="1"/>
      <c r="J102" s="1"/>
    </row>
    <row r="103" spans="1:11" x14ac:dyDescent="0.35">
      <c r="D103" s="1"/>
      <c r="E103" s="1"/>
      <c r="F103" s="1"/>
      <c r="G103" s="1"/>
      <c r="H103" s="1"/>
      <c r="I103" s="1"/>
      <c r="J103" s="1"/>
    </row>
    <row r="104" spans="1:11" x14ac:dyDescent="0.35">
      <c r="D104" s="1"/>
      <c r="E104" s="1"/>
      <c r="F104" s="1"/>
      <c r="G104" s="1"/>
      <c r="H104" s="1"/>
      <c r="I104" s="1"/>
      <c r="J104" s="1"/>
    </row>
    <row r="105" spans="1:11" x14ac:dyDescent="0.35">
      <c r="D105" s="1"/>
      <c r="E105" s="1"/>
      <c r="F105" s="1"/>
      <c r="G105" s="1"/>
      <c r="H105" s="1"/>
      <c r="I105" s="1"/>
      <c r="J105" s="1"/>
    </row>
    <row r="106" spans="1:11" x14ac:dyDescent="0.35">
      <c r="D106" s="1"/>
      <c r="E106" s="1"/>
      <c r="F106" s="1"/>
      <c r="G106" s="1"/>
      <c r="H106" s="1"/>
      <c r="I106" s="1"/>
      <c r="J106" s="1"/>
    </row>
    <row r="107" spans="1:11" x14ac:dyDescent="0.35">
      <c r="D107" s="1"/>
      <c r="E107" s="1"/>
      <c r="F107" s="1"/>
      <c r="G107" s="1"/>
      <c r="H107" s="1"/>
      <c r="I107" s="1"/>
      <c r="J107" s="1"/>
    </row>
    <row r="108" spans="1:11" x14ac:dyDescent="0.35">
      <c r="D108" s="1"/>
      <c r="E108" s="1"/>
      <c r="F108" s="1"/>
      <c r="G108" s="1"/>
      <c r="H108" s="1"/>
      <c r="I108" s="1"/>
      <c r="J108" s="1"/>
    </row>
    <row r="109" spans="1:11" x14ac:dyDescent="0.35">
      <c r="D109" s="1"/>
      <c r="E109" s="1"/>
      <c r="F109" s="1"/>
      <c r="G109" s="1"/>
      <c r="H109" s="1"/>
      <c r="I109" s="1"/>
      <c r="J109" s="1"/>
    </row>
    <row r="110" spans="1:11" x14ac:dyDescent="0.35">
      <c r="D110" s="1"/>
      <c r="E110" s="1"/>
      <c r="F110" s="1"/>
      <c r="G110" s="1"/>
      <c r="H110" s="1"/>
      <c r="I110" s="1"/>
      <c r="J110" s="1"/>
    </row>
    <row r="111" spans="1:11" x14ac:dyDescent="0.35">
      <c r="D111" s="1"/>
      <c r="E111" s="1"/>
      <c r="F111" s="1"/>
      <c r="G111" s="1"/>
      <c r="H111" s="1"/>
      <c r="I111" s="1"/>
      <c r="J111" s="1"/>
    </row>
    <row r="112" spans="1:11" x14ac:dyDescent="0.35">
      <c r="D112" s="1"/>
      <c r="E112" s="1"/>
      <c r="F112" s="1"/>
      <c r="G112" s="1"/>
      <c r="H112" s="1"/>
      <c r="I112" s="1"/>
      <c r="J112" s="1"/>
    </row>
    <row r="113" spans="4:10" x14ac:dyDescent="0.35">
      <c r="D113" s="1"/>
      <c r="E113" s="1"/>
      <c r="F113" s="1"/>
      <c r="G113" s="1"/>
      <c r="H113" s="1"/>
      <c r="I113" s="1"/>
      <c r="J113" s="1"/>
    </row>
    <row r="114" spans="4:10" x14ac:dyDescent="0.35">
      <c r="D114" s="1"/>
      <c r="E114" s="1"/>
      <c r="F114" s="1"/>
      <c r="G114" s="1"/>
      <c r="H114" s="1"/>
      <c r="I114" s="1"/>
      <c r="J114" s="1"/>
    </row>
    <row r="115" spans="4:10" x14ac:dyDescent="0.35">
      <c r="D115" s="1"/>
      <c r="E115" s="1"/>
      <c r="F115" s="1"/>
      <c r="G115" s="1"/>
      <c r="H115" s="1"/>
      <c r="I115" s="1"/>
      <c r="J115" s="1"/>
    </row>
    <row r="116" spans="4:10" x14ac:dyDescent="0.35">
      <c r="D116" s="1"/>
      <c r="E116" s="1"/>
      <c r="F116" s="1"/>
      <c r="G116" s="1"/>
      <c r="H116" s="1"/>
      <c r="I116" s="1"/>
      <c r="J116" s="1"/>
    </row>
    <row r="117" spans="4:10" x14ac:dyDescent="0.35">
      <c r="D117" s="1"/>
      <c r="E117" s="1"/>
      <c r="F117" s="1"/>
      <c r="G117" s="1"/>
      <c r="H117" s="1"/>
      <c r="I117" s="1"/>
      <c r="J117" s="1"/>
    </row>
    <row r="118" spans="4:10" x14ac:dyDescent="0.35">
      <c r="D118" s="1"/>
      <c r="E118" s="1"/>
      <c r="F118" s="1"/>
      <c r="G118" s="1"/>
      <c r="H118" s="1"/>
      <c r="I118" s="1"/>
      <c r="J118" s="1"/>
    </row>
    <row r="119" spans="4:10" x14ac:dyDescent="0.35">
      <c r="D119" s="1"/>
      <c r="E119" s="1"/>
      <c r="F119" s="1"/>
      <c r="G119" s="1"/>
      <c r="H119" s="1"/>
      <c r="I119" s="1"/>
      <c r="J119" s="1"/>
    </row>
    <row r="120" spans="4:10" x14ac:dyDescent="0.35">
      <c r="D120" s="1"/>
      <c r="E120" s="1"/>
      <c r="F120" s="1"/>
      <c r="G120" s="1"/>
      <c r="H120" s="1"/>
      <c r="I120" s="1"/>
      <c r="J120" s="1"/>
    </row>
    <row r="121" spans="4:10" x14ac:dyDescent="0.35">
      <c r="D121" s="1"/>
      <c r="E121" s="1"/>
      <c r="F121" s="1"/>
      <c r="G121" s="1"/>
      <c r="H121" s="1"/>
      <c r="I121" s="1"/>
      <c r="J121" s="1"/>
    </row>
    <row r="122" spans="4:10" x14ac:dyDescent="0.35">
      <c r="D122" s="1"/>
      <c r="E122" s="1"/>
      <c r="F122" s="1"/>
      <c r="G122" s="1"/>
      <c r="H122" s="1"/>
      <c r="I122" s="1"/>
      <c r="J122" s="1"/>
    </row>
    <row r="123" spans="4:10" x14ac:dyDescent="0.35">
      <c r="D123" s="1"/>
      <c r="E123" s="1"/>
      <c r="F123" s="1"/>
      <c r="G123" s="1"/>
      <c r="H123" s="1"/>
      <c r="I123" s="1"/>
      <c r="J123" s="1"/>
    </row>
    <row r="124" spans="4:10" x14ac:dyDescent="0.35">
      <c r="D124" s="1"/>
      <c r="E124" s="1"/>
      <c r="F124" s="1"/>
      <c r="G124" s="1"/>
      <c r="H124" s="1"/>
      <c r="I124" s="1"/>
      <c r="J124" s="1"/>
    </row>
    <row r="125" spans="4:10" x14ac:dyDescent="0.35">
      <c r="D125" s="1"/>
      <c r="E125" s="1"/>
      <c r="F125" s="1"/>
      <c r="G125" s="1"/>
      <c r="H125" s="1"/>
      <c r="I125" s="1"/>
      <c r="J125" s="1"/>
    </row>
    <row r="126" spans="4:10" x14ac:dyDescent="0.35">
      <c r="D126" s="1"/>
      <c r="E126" s="1"/>
      <c r="F126" s="1"/>
      <c r="G126" s="1"/>
      <c r="H126" s="1"/>
      <c r="I126" s="1"/>
      <c r="J126" s="1"/>
    </row>
  </sheetData>
  <sortState ref="A3:J58">
    <sortCondition ref="B3:B58"/>
    <sortCondition ref="C3:C58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8"/>
  <sheetViews>
    <sheetView workbookViewId="0">
      <pane xSplit="1" topLeftCell="B1" activePane="topRight" state="frozen"/>
      <selection pane="topRight" activeCell="BO53" sqref="A1:BO53"/>
    </sheetView>
  </sheetViews>
  <sheetFormatPr defaultRowHeight="15.5" x14ac:dyDescent="0.35"/>
  <sheetData>
    <row r="1" spans="1:61" x14ac:dyDescent="0.35">
      <c r="A1" t="s">
        <v>13</v>
      </c>
      <c r="B1" s="7">
        <v>1987</v>
      </c>
      <c r="C1" s="7">
        <v>1988</v>
      </c>
      <c r="D1" s="7">
        <v>1990</v>
      </c>
      <c r="E1" s="7">
        <v>1992</v>
      </c>
      <c r="F1" s="7">
        <v>1993</v>
      </c>
      <c r="G1" s="7">
        <v>1993</v>
      </c>
      <c r="H1" s="7">
        <v>1994</v>
      </c>
      <c r="I1" s="7">
        <v>1995</v>
      </c>
      <c r="J1" s="7">
        <v>1995</v>
      </c>
      <c r="K1" s="7">
        <v>1995</v>
      </c>
      <c r="L1" s="7">
        <v>1996</v>
      </c>
      <c r="M1" s="7">
        <v>1997</v>
      </c>
      <c r="N1" s="7">
        <v>1997</v>
      </c>
      <c r="O1" s="7">
        <v>1998</v>
      </c>
      <c r="P1" s="7">
        <v>1999</v>
      </c>
      <c r="Q1" s="7">
        <v>1999</v>
      </c>
      <c r="R1" s="7">
        <v>1999</v>
      </c>
      <c r="S1" s="7">
        <v>2000</v>
      </c>
      <c r="T1" s="7">
        <v>2000</v>
      </c>
      <c r="U1" s="7">
        <v>2001</v>
      </c>
      <c r="V1" s="7">
        <v>2002</v>
      </c>
      <c r="W1" s="7">
        <v>2002</v>
      </c>
      <c r="X1" s="7">
        <v>2002</v>
      </c>
      <c r="Y1" s="7">
        <v>2003</v>
      </c>
      <c r="Z1" s="7">
        <v>2004</v>
      </c>
      <c r="AA1" s="7">
        <v>2005</v>
      </c>
      <c r="AB1" s="7">
        <v>2005</v>
      </c>
      <c r="AC1" s="7">
        <v>2006</v>
      </c>
      <c r="AD1" s="7">
        <v>2008</v>
      </c>
      <c r="AE1" s="7">
        <v>2008</v>
      </c>
      <c r="AF1" s="7">
        <v>2009</v>
      </c>
      <c r="AG1" s="7">
        <v>2009</v>
      </c>
      <c r="AH1" s="7">
        <v>2009</v>
      </c>
      <c r="AI1" s="7">
        <v>2009</v>
      </c>
      <c r="AJ1" s="7">
        <v>2009</v>
      </c>
      <c r="AK1" s="7">
        <v>2009</v>
      </c>
      <c r="AL1" s="7">
        <v>2010</v>
      </c>
      <c r="AM1" s="7">
        <v>2011</v>
      </c>
      <c r="AN1" s="7">
        <v>2011</v>
      </c>
      <c r="AO1" s="7">
        <v>2012</v>
      </c>
      <c r="AP1" s="7">
        <v>2013</v>
      </c>
      <c r="AQ1" s="7">
        <v>2014</v>
      </c>
      <c r="AR1" s="7">
        <v>2014</v>
      </c>
      <c r="AS1" s="7">
        <v>2015</v>
      </c>
      <c r="AT1" s="7">
        <v>2016</v>
      </c>
      <c r="AU1" s="7">
        <v>2016</v>
      </c>
      <c r="AV1" s="7">
        <v>2016</v>
      </c>
      <c r="AW1" s="7">
        <v>2017</v>
      </c>
      <c r="AX1" s="7">
        <v>2017</v>
      </c>
      <c r="AY1" s="7">
        <v>2017</v>
      </c>
      <c r="AZ1" s="7">
        <v>2018</v>
      </c>
      <c r="BA1" s="7">
        <v>2018</v>
      </c>
      <c r="BB1" s="7">
        <v>2019</v>
      </c>
      <c r="BC1" s="7">
        <v>2019</v>
      </c>
      <c r="BD1" s="7">
        <v>2019</v>
      </c>
      <c r="BE1" s="7">
        <v>2020</v>
      </c>
      <c r="BF1" s="7">
        <v>2021</v>
      </c>
      <c r="BG1" s="7">
        <v>2021</v>
      </c>
    </row>
    <row r="2" spans="1:61" x14ac:dyDescent="0.3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R2" s="1"/>
      <c r="AS2" s="1"/>
      <c r="AT2" s="1"/>
      <c r="AU2" s="1"/>
      <c r="AV2" s="1"/>
      <c r="AW2" s="1"/>
      <c r="AX2" s="1"/>
      <c r="AY2" s="1"/>
      <c r="BA2" s="1"/>
      <c r="BB2" s="1"/>
      <c r="BC2" s="1"/>
      <c r="BD2" s="1"/>
      <c r="BE2" s="1"/>
      <c r="BF2" s="1"/>
      <c r="BG2" s="1"/>
    </row>
    <row r="3" spans="1:61" x14ac:dyDescent="0.35">
      <c r="A3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61" x14ac:dyDescent="0.35">
      <c r="A4" t="s">
        <v>17</v>
      </c>
      <c r="D4" s="1">
        <v>31.3</v>
      </c>
      <c r="Z4" s="1">
        <v>23.32</v>
      </c>
      <c r="AP4" s="1">
        <v>21.3</v>
      </c>
      <c r="AW4" s="1">
        <v>21</v>
      </c>
    </row>
    <row r="5" spans="1:61" x14ac:dyDescent="0.35">
      <c r="A5" t="s">
        <v>19</v>
      </c>
      <c r="D5" s="1">
        <v>30</v>
      </c>
      <c r="Z5" s="1">
        <v>27.1</v>
      </c>
      <c r="AP5" s="1">
        <v>15</v>
      </c>
      <c r="AW5" s="1">
        <v>13.2</v>
      </c>
    </row>
    <row r="6" spans="1:61" x14ac:dyDescent="0.35">
      <c r="A6" t="s">
        <v>92</v>
      </c>
      <c r="B6" s="2">
        <v>30.5</v>
      </c>
      <c r="C6" s="1">
        <f>7.1+5.5+13.9+4.8</f>
        <v>31.3</v>
      </c>
      <c r="D6" s="1">
        <v>37.799999999999997</v>
      </c>
      <c r="E6">
        <v>21.6</v>
      </c>
      <c r="F6" s="1">
        <v>25.2</v>
      </c>
      <c r="G6" s="1">
        <v>26.2</v>
      </c>
      <c r="H6" s="1">
        <v>35.9</v>
      </c>
      <c r="I6" s="1">
        <v>23.3</v>
      </c>
      <c r="J6" s="1">
        <v>32.5</v>
      </c>
      <c r="K6" s="1">
        <v>34.700000000000003</v>
      </c>
      <c r="O6" s="1">
        <v>24.5</v>
      </c>
      <c r="P6" s="1">
        <v>21.8</v>
      </c>
      <c r="Q6" s="1">
        <v>24.8</v>
      </c>
      <c r="R6" s="1">
        <v>20.100000000000001</v>
      </c>
      <c r="S6" s="1">
        <v>23.4</v>
      </c>
      <c r="V6" s="1">
        <v>21.7</v>
      </c>
      <c r="W6" s="1">
        <v>23.8</v>
      </c>
      <c r="X6" s="1">
        <v>22.5</v>
      </c>
      <c r="Y6" s="1">
        <v>19.2</v>
      </c>
      <c r="Z6" s="1">
        <v>19.899999999999999</v>
      </c>
      <c r="AA6" s="1">
        <v>19.600000000000001</v>
      </c>
      <c r="AC6" s="1">
        <v>18.2</v>
      </c>
      <c r="AD6" s="1">
        <v>18.3</v>
      </c>
      <c r="AE6" s="1">
        <v>15.4</v>
      </c>
      <c r="AF6" s="1">
        <v>11.638688677959017</v>
      </c>
      <c r="AG6" s="1">
        <v>17.8</v>
      </c>
      <c r="AH6" s="1">
        <v>21.2</v>
      </c>
      <c r="AI6" s="1">
        <v>18.100000000000001</v>
      </c>
      <c r="AJ6" s="1">
        <v>18.100000000000001</v>
      </c>
      <c r="AL6" s="1">
        <v>18.100000000000001</v>
      </c>
      <c r="AM6" s="1">
        <v>21.8</v>
      </c>
      <c r="AN6" s="1">
        <v>14.6</v>
      </c>
      <c r="AQ6" s="1">
        <v>20.3</v>
      </c>
      <c r="AR6" s="1">
        <v>13.2</v>
      </c>
      <c r="AS6" s="1">
        <v>16.899999999999999</v>
      </c>
      <c r="AT6" s="1">
        <v>7.7437716495604461</v>
      </c>
      <c r="AU6" s="1">
        <v>22.9</v>
      </c>
      <c r="AV6" s="1">
        <v>17.5</v>
      </c>
      <c r="AW6" s="1">
        <v>20.7</v>
      </c>
      <c r="AX6" s="1">
        <v>25.6</v>
      </c>
      <c r="AZ6" s="1">
        <v>22.8</v>
      </c>
      <c r="BA6" s="1">
        <v>25.6</v>
      </c>
      <c r="BB6" s="1">
        <v>17.600000000000001</v>
      </c>
      <c r="BC6" s="1">
        <v>28.3</v>
      </c>
      <c r="BD6" s="1">
        <v>29.5</v>
      </c>
      <c r="BE6" s="1">
        <v>17.038937082672764</v>
      </c>
    </row>
    <row r="7" spans="1:61" x14ac:dyDescent="0.35">
      <c r="A7" t="s">
        <v>33</v>
      </c>
      <c r="P7" s="1">
        <v>27.4</v>
      </c>
      <c r="S7" s="1">
        <v>30</v>
      </c>
      <c r="T7" s="8">
        <v>33.1</v>
      </c>
      <c r="V7" s="8">
        <v>26.4</v>
      </c>
      <c r="Y7" s="1">
        <v>22.2</v>
      </c>
      <c r="Z7" s="1">
        <v>22.1</v>
      </c>
      <c r="AD7" s="1">
        <v>19.600000000000001</v>
      </c>
      <c r="AQ7" s="1">
        <v>19.2</v>
      </c>
      <c r="AZ7" s="1">
        <v>19.399999999999999</v>
      </c>
      <c r="BA7" s="1"/>
      <c r="BF7" s="1">
        <v>18.399999999999999</v>
      </c>
      <c r="BG7" s="1">
        <v>18.399999999999999</v>
      </c>
    </row>
    <row r="8" spans="1:61" x14ac:dyDescent="0.35">
      <c r="A8" t="s">
        <v>9</v>
      </c>
      <c r="B8">
        <v>39.299999999999997</v>
      </c>
      <c r="D8" s="1">
        <v>37.200000000000003</v>
      </c>
      <c r="I8" s="1">
        <v>42.2</v>
      </c>
      <c r="L8" s="1">
        <v>36.799999999999997</v>
      </c>
      <c r="M8" s="1">
        <v>37.4</v>
      </c>
      <c r="N8" s="1">
        <v>28.9</v>
      </c>
      <c r="P8" s="1">
        <f>5.6+5.4+0.8+2+15.2</f>
        <v>29</v>
      </c>
      <c r="S8" s="1">
        <v>36.5</v>
      </c>
      <c r="U8" s="1">
        <v>31</v>
      </c>
      <c r="Y8" s="1">
        <v>18.3</v>
      </c>
      <c r="Z8" s="1">
        <v>37.1</v>
      </c>
      <c r="AA8" s="1">
        <v>34.9</v>
      </c>
      <c r="AB8" s="1">
        <v>31.1</v>
      </c>
      <c r="AC8" s="8">
        <v>33.6</v>
      </c>
      <c r="AL8" s="1">
        <v>22.4</v>
      </c>
      <c r="AM8" s="1">
        <v>20.2</v>
      </c>
      <c r="AT8" s="1">
        <v>21.5</v>
      </c>
      <c r="AW8" s="1">
        <v>25.1</v>
      </c>
      <c r="AX8" s="1">
        <v>26.4</v>
      </c>
      <c r="AY8" s="1">
        <v>22.8</v>
      </c>
    </row>
    <row r="9" spans="1:61" x14ac:dyDescent="0.35">
      <c r="A9" t="s">
        <v>20</v>
      </c>
      <c r="B9" s="2">
        <v>12.3</v>
      </c>
      <c r="E9" s="1">
        <v>32.799999999999997</v>
      </c>
      <c r="F9" s="1">
        <v>39.4</v>
      </c>
      <c r="H9" s="1">
        <v>26.9</v>
      </c>
      <c r="O9" s="1">
        <v>29.6</v>
      </c>
      <c r="AA9" s="1">
        <v>27.2</v>
      </c>
      <c r="AK9" s="1">
        <v>25</v>
      </c>
      <c r="AL9" s="1">
        <v>18</v>
      </c>
      <c r="AO9" s="1">
        <v>19.916047581055778</v>
      </c>
      <c r="AQ9" s="1">
        <v>21.684147088270457</v>
      </c>
      <c r="BB9" s="1">
        <v>18.7</v>
      </c>
    </row>
    <row r="13" spans="1:61" x14ac:dyDescent="0.35">
      <c r="A13" t="s">
        <v>4</v>
      </c>
    </row>
    <row r="14" spans="1:61" x14ac:dyDescent="0.35">
      <c r="A14" t="s">
        <v>17</v>
      </c>
      <c r="D14" s="1">
        <v>8.9</v>
      </c>
      <c r="Z14" s="1">
        <v>14.76</v>
      </c>
      <c r="AP14" s="1">
        <v>13.7</v>
      </c>
      <c r="AW14" s="1">
        <v>14.3</v>
      </c>
    </row>
    <row r="15" spans="1:61" x14ac:dyDescent="0.35">
      <c r="A15" t="s">
        <v>19</v>
      </c>
      <c r="D15" s="1">
        <v>9.6</v>
      </c>
      <c r="Z15" s="1">
        <v>16.399999999999999</v>
      </c>
      <c r="AP15" s="1">
        <v>17.7</v>
      </c>
      <c r="AW15" s="1">
        <v>18.7</v>
      </c>
    </row>
    <row r="16" spans="1:61" x14ac:dyDescent="0.35">
      <c r="A16" t="s">
        <v>92</v>
      </c>
      <c r="B16" s="2">
        <v>8</v>
      </c>
      <c r="C16" s="1">
        <v>8.1</v>
      </c>
      <c r="D16" s="1">
        <v>12.6</v>
      </c>
      <c r="E16">
        <v>6.1</v>
      </c>
      <c r="F16" s="1">
        <v>9.1999999999999993</v>
      </c>
      <c r="G16" s="1">
        <v>10.4</v>
      </c>
      <c r="H16" s="1">
        <v>9.1999999999999993</v>
      </c>
      <c r="I16" s="1">
        <v>11.6</v>
      </c>
      <c r="J16" s="1">
        <v>10</v>
      </c>
      <c r="K16" s="1">
        <v>8.6999999999999993</v>
      </c>
      <c r="O16" s="1">
        <v>10.5</v>
      </c>
      <c r="P16" s="1">
        <v>12.9</v>
      </c>
      <c r="Q16" s="1">
        <v>10.1</v>
      </c>
      <c r="R16" s="1">
        <v>10.6</v>
      </c>
      <c r="S16" s="1">
        <v>11.2</v>
      </c>
      <c r="V16" s="1">
        <v>11.7</v>
      </c>
      <c r="W16" s="1">
        <v>12.5</v>
      </c>
      <c r="X16" s="1">
        <v>9.6</v>
      </c>
      <c r="Y16" s="1">
        <v>11.5</v>
      </c>
      <c r="Z16" s="1">
        <v>13</v>
      </c>
      <c r="AA16" s="1">
        <v>11.2</v>
      </c>
      <c r="AC16" s="1">
        <v>11.3</v>
      </c>
      <c r="AD16" s="1">
        <v>13.2</v>
      </c>
      <c r="AE16" s="1">
        <v>13</v>
      </c>
      <c r="AF16" s="1">
        <v>5.8376283156913376</v>
      </c>
      <c r="AG16" s="1">
        <v>14.5</v>
      </c>
      <c r="AH16" s="1">
        <v>13.9</v>
      </c>
      <c r="AI16" s="1">
        <v>13.6</v>
      </c>
      <c r="AJ16" s="1">
        <v>13.7</v>
      </c>
      <c r="AL16" s="1">
        <v>10.1</v>
      </c>
      <c r="AM16" s="1">
        <v>12.2</v>
      </c>
      <c r="AN16" s="1">
        <v>13.7</v>
      </c>
      <c r="AQ16" s="1">
        <v>11.5</v>
      </c>
      <c r="AR16" s="1">
        <v>11.3</v>
      </c>
      <c r="AS16" s="1">
        <v>13.1</v>
      </c>
      <c r="AT16" s="1">
        <v>6.7185509120827751</v>
      </c>
      <c r="AU16" s="1">
        <v>15.8</v>
      </c>
      <c r="AV16" s="1">
        <v>12.8</v>
      </c>
      <c r="AW16" s="1">
        <v>16.100000000000001</v>
      </c>
      <c r="AX16" s="1">
        <v>16.899999999999999</v>
      </c>
      <c r="AZ16" s="1">
        <v>17.8</v>
      </c>
      <c r="BA16" s="1">
        <v>16.899999999999999</v>
      </c>
      <c r="BB16" s="1">
        <v>13.6</v>
      </c>
      <c r="BC16" s="1">
        <v>15.5</v>
      </c>
      <c r="BD16" s="1">
        <v>16.100000000000001</v>
      </c>
      <c r="BE16" s="1">
        <v>13.568134581790826</v>
      </c>
      <c r="BI16" t="s">
        <v>16</v>
      </c>
    </row>
    <row r="17" spans="1:61" x14ac:dyDescent="0.35">
      <c r="A17" t="s">
        <v>33</v>
      </c>
      <c r="P17" s="1">
        <v>8.8000000000000007</v>
      </c>
      <c r="S17" s="1">
        <v>7.7</v>
      </c>
      <c r="T17" s="8">
        <v>12.1</v>
      </c>
      <c r="V17" s="8">
        <v>9.9</v>
      </c>
      <c r="Y17" s="1">
        <v>9.4</v>
      </c>
      <c r="Z17" s="1">
        <v>10.8</v>
      </c>
      <c r="AD17" s="1">
        <v>9.1999999999999993</v>
      </c>
      <c r="AQ17" s="1">
        <v>10.199999999999999</v>
      </c>
      <c r="AZ17" s="1">
        <v>13.3</v>
      </c>
      <c r="BF17" s="1">
        <v>15.4</v>
      </c>
      <c r="BG17" s="1">
        <v>14.8</v>
      </c>
    </row>
    <row r="18" spans="1:61" x14ac:dyDescent="0.35">
      <c r="A18" t="s">
        <v>9</v>
      </c>
      <c r="B18">
        <v>7.7</v>
      </c>
      <c r="D18" s="1">
        <v>6.9</v>
      </c>
      <c r="I18" s="1">
        <v>12</v>
      </c>
      <c r="L18" s="1">
        <v>14.3</v>
      </c>
      <c r="M18" s="1">
        <v>14.4</v>
      </c>
      <c r="N18" s="1">
        <v>10.4</v>
      </c>
      <c r="P18" s="1">
        <v>13.2</v>
      </c>
      <c r="S18" s="1">
        <v>15.9</v>
      </c>
      <c r="U18" s="1">
        <v>10.4</v>
      </c>
      <c r="Y18" s="1">
        <v>8.3000000000000007</v>
      </c>
      <c r="Z18" s="1">
        <v>16.600000000000001</v>
      </c>
      <c r="AA18" s="1">
        <v>19.899999999999999</v>
      </c>
      <c r="AB18" s="1">
        <v>13.2</v>
      </c>
      <c r="AC18" s="8">
        <v>17.3</v>
      </c>
      <c r="AL18" s="1">
        <v>18.3</v>
      </c>
      <c r="AM18" s="1">
        <v>14.5</v>
      </c>
      <c r="AT18" s="1">
        <v>14.3</v>
      </c>
      <c r="AW18" s="1">
        <v>18.3</v>
      </c>
      <c r="AX18" s="1">
        <v>17.100000000000001</v>
      </c>
      <c r="AY18" s="1">
        <v>16.600000000000001</v>
      </c>
    </row>
    <row r="19" spans="1:61" x14ac:dyDescent="0.35">
      <c r="A19" t="s">
        <v>20</v>
      </c>
      <c r="B19" s="2">
        <v>9.8000000000000007</v>
      </c>
      <c r="E19" s="1">
        <v>13</v>
      </c>
      <c r="F19" s="1">
        <v>9.6</v>
      </c>
      <c r="H19" s="1">
        <v>9</v>
      </c>
      <c r="O19" s="1">
        <v>11.7</v>
      </c>
      <c r="AA19" s="1">
        <v>16.3</v>
      </c>
      <c r="AK19" s="1">
        <v>15.2</v>
      </c>
      <c r="AL19" s="1">
        <v>14.5</v>
      </c>
      <c r="AO19" s="1">
        <v>15.262080688939047</v>
      </c>
      <c r="AQ19" s="1">
        <v>10.785112318594049</v>
      </c>
      <c r="BB19" s="1">
        <v>12.6</v>
      </c>
    </row>
    <row r="23" spans="1:61" x14ac:dyDescent="0.35">
      <c r="A23" t="s">
        <v>7</v>
      </c>
    </row>
    <row r="24" spans="1:61" x14ac:dyDescent="0.35">
      <c r="A24" t="s">
        <v>17</v>
      </c>
      <c r="D24" s="1">
        <v>12.7</v>
      </c>
      <c r="Z24" s="1">
        <v>21.4</v>
      </c>
      <c r="AP24" s="1">
        <v>21.1</v>
      </c>
      <c r="AW24" s="1">
        <v>25.1</v>
      </c>
    </row>
    <row r="25" spans="1:61" x14ac:dyDescent="0.35">
      <c r="A25" t="s">
        <v>19</v>
      </c>
      <c r="D25" s="1">
        <v>13.6</v>
      </c>
      <c r="Z25" s="1">
        <v>17</v>
      </c>
      <c r="AP25" s="1">
        <v>21</v>
      </c>
      <c r="AW25" s="1">
        <v>21.9</v>
      </c>
    </row>
    <row r="26" spans="1:61" x14ac:dyDescent="0.35">
      <c r="A26" t="s">
        <v>92</v>
      </c>
      <c r="B26" s="2">
        <v>10.9</v>
      </c>
      <c r="C26" s="1">
        <v>16.3</v>
      </c>
      <c r="D26" s="1">
        <v>18.3</v>
      </c>
      <c r="E26">
        <v>11.8</v>
      </c>
      <c r="F26" s="1">
        <v>19.3</v>
      </c>
      <c r="G26" s="1">
        <v>12.1</v>
      </c>
      <c r="H26" s="1">
        <v>20.100000000000001</v>
      </c>
      <c r="I26" s="1">
        <v>11.9</v>
      </c>
      <c r="J26" s="1">
        <v>21.6</v>
      </c>
      <c r="K26" s="1">
        <v>14.9</v>
      </c>
      <c r="O26" s="1">
        <v>13.9</v>
      </c>
      <c r="P26" s="1">
        <v>14.5</v>
      </c>
      <c r="Q26" s="1">
        <v>14.6</v>
      </c>
      <c r="R26" s="1">
        <v>20.2</v>
      </c>
      <c r="S26" s="1">
        <v>15.2</v>
      </c>
      <c r="V26" s="1">
        <v>15.3</v>
      </c>
      <c r="W26" s="1">
        <v>26.3</v>
      </c>
      <c r="X26" s="1">
        <v>32.9</v>
      </c>
      <c r="Y26" s="1">
        <v>15.3</v>
      </c>
      <c r="Z26" s="1">
        <v>16.899999999999999</v>
      </c>
      <c r="AA26" s="1">
        <v>14.9</v>
      </c>
      <c r="AC26" s="1">
        <v>33.4</v>
      </c>
      <c r="AD26" s="1">
        <v>16.3</v>
      </c>
      <c r="AE26" s="1">
        <v>16.899999999999999</v>
      </c>
      <c r="AF26" s="1">
        <v>18.344518676209738</v>
      </c>
      <c r="AG26" s="1">
        <v>33.6</v>
      </c>
      <c r="AH26" s="1">
        <v>25.6</v>
      </c>
      <c r="AI26" s="1">
        <v>18.100000000000001</v>
      </c>
      <c r="AJ26" s="1">
        <v>29.4</v>
      </c>
      <c r="AL26" s="1">
        <v>29.7</v>
      </c>
      <c r="AM26" s="1">
        <v>29.1</v>
      </c>
      <c r="AN26" s="1">
        <v>20.399999999999999</v>
      </c>
      <c r="AQ26" s="1">
        <v>29.6</v>
      </c>
      <c r="AR26" s="1">
        <v>19.100000000000001</v>
      </c>
      <c r="AS26" s="1">
        <v>27.9</v>
      </c>
      <c r="AT26" s="1">
        <v>23.637830465933757</v>
      </c>
      <c r="AU26" s="1">
        <v>14.3</v>
      </c>
      <c r="AV26" s="1">
        <v>23.7</v>
      </c>
      <c r="AW26" s="1">
        <v>18.3</v>
      </c>
      <c r="AX26" s="1">
        <v>13.5</v>
      </c>
      <c r="AZ26">
        <v>16</v>
      </c>
      <c r="BA26">
        <f>2.55+8.98+4.14+0.56+0.27</f>
        <v>16.5</v>
      </c>
      <c r="BB26" s="1">
        <v>21.3</v>
      </c>
      <c r="BC26" s="1">
        <v>16.600000000000001</v>
      </c>
      <c r="BD26" s="1">
        <v>14.1</v>
      </c>
      <c r="BE26" s="1">
        <v>18.974910424733398</v>
      </c>
    </row>
    <row r="27" spans="1:61" x14ac:dyDescent="0.35">
      <c r="A27" t="s">
        <v>33</v>
      </c>
      <c r="P27" s="1">
        <v>20</v>
      </c>
      <c r="S27" s="1">
        <v>13.9</v>
      </c>
      <c r="T27" s="8">
        <v>22.8</v>
      </c>
      <c r="V27" s="8">
        <v>26.9</v>
      </c>
      <c r="Y27" s="1">
        <v>17.3</v>
      </c>
      <c r="Z27" s="1">
        <v>31.9</v>
      </c>
      <c r="AD27" s="1">
        <v>25.4</v>
      </c>
      <c r="AQ27" s="1">
        <v>21.9</v>
      </c>
      <c r="AZ27">
        <v>20.7</v>
      </c>
      <c r="BF27" s="1">
        <f>2+0.3+0.3+0.5+2.1+1.4+6.7+4.1</f>
        <v>17.399999999999999</v>
      </c>
      <c r="BG27">
        <f>3.1+0.9+1+0.9+4.3+1.6+8.3+3.7</f>
        <v>23.8</v>
      </c>
    </row>
    <row r="28" spans="1:61" x14ac:dyDescent="0.35">
      <c r="A28" t="s">
        <v>9</v>
      </c>
      <c r="B28">
        <v>8.3000000000000007</v>
      </c>
      <c r="D28" s="1">
        <v>7.8</v>
      </c>
      <c r="I28" s="1">
        <v>11.2</v>
      </c>
      <c r="L28" s="1">
        <v>18.100000000000001</v>
      </c>
      <c r="M28" s="1">
        <v>19.100000000000001</v>
      </c>
      <c r="N28" s="1">
        <v>10.8</v>
      </c>
      <c r="P28" s="1">
        <v>10.6</v>
      </c>
      <c r="S28" s="1">
        <v>17.8</v>
      </c>
      <c r="U28" s="1">
        <v>12.2</v>
      </c>
      <c r="Y28" s="1">
        <v>16.8</v>
      </c>
      <c r="Z28" s="1">
        <v>13.4</v>
      </c>
      <c r="AA28" s="1">
        <v>22.2</v>
      </c>
      <c r="AB28" s="1">
        <v>11.2</v>
      </c>
      <c r="AC28" s="8">
        <v>17.2</v>
      </c>
      <c r="AL28" s="1">
        <v>20.9</v>
      </c>
      <c r="AM28" s="1">
        <v>13.6</v>
      </c>
      <c r="AT28" s="1">
        <v>14.6</v>
      </c>
      <c r="AW28" s="1">
        <v>25.5</v>
      </c>
      <c r="AX28" s="1">
        <v>26.2</v>
      </c>
      <c r="AY28" s="1">
        <v>17.899999999999999</v>
      </c>
    </row>
    <row r="29" spans="1:61" x14ac:dyDescent="0.35">
      <c r="A29" t="s">
        <v>20</v>
      </c>
      <c r="B29" s="2">
        <v>16.600000000000001</v>
      </c>
      <c r="E29" s="1">
        <v>11.1</v>
      </c>
      <c r="F29" s="1">
        <v>17.100000000000001</v>
      </c>
      <c r="H29" s="1">
        <v>11.9</v>
      </c>
      <c r="O29" s="1">
        <v>18.5</v>
      </c>
      <c r="AA29" s="1">
        <v>15.9</v>
      </c>
      <c r="AK29" s="1">
        <v>23.2</v>
      </c>
      <c r="AL29" s="1">
        <v>6</v>
      </c>
      <c r="AO29" s="1">
        <v>13.096517217462422</v>
      </c>
      <c r="AQ29" s="1">
        <v>19.461492850685769</v>
      </c>
      <c r="BB29" s="1">
        <v>18.399999999999999</v>
      </c>
    </row>
    <row r="32" spans="1:61" x14ac:dyDescent="0.35">
      <c r="BI32" t="s">
        <v>24</v>
      </c>
    </row>
    <row r="48" spans="61:61" x14ac:dyDescent="0.35">
      <c r="BI48" t="s">
        <v>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6"/>
  <sheetViews>
    <sheetView workbookViewId="0">
      <selection sqref="A1:J1048576"/>
    </sheetView>
  </sheetViews>
  <sheetFormatPr defaultRowHeight="15.5" x14ac:dyDescent="0.35"/>
  <sheetData>
    <row r="1" spans="1:18" x14ac:dyDescent="0.35">
      <c r="A1" t="s">
        <v>2</v>
      </c>
      <c r="C1" t="s">
        <v>13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8" x14ac:dyDescent="0.35">
      <c r="A2" s="7" t="s">
        <v>31</v>
      </c>
      <c r="B2" s="7" t="s">
        <v>21</v>
      </c>
      <c r="C2" s="7">
        <v>1987</v>
      </c>
      <c r="D2">
        <v>39.299999999999997</v>
      </c>
      <c r="E2">
        <v>7.7</v>
      </c>
      <c r="F2">
        <v>4.5</v>
      </c>
      <c r="G2">
        <v>7</v>
      </c>
      <c r="H2">
        <v>8.3000000000000007</v>
      </c>
      <c r="I2">
        <v>8.3000000000000007</v>
      </c>
      <c r="J2">
        <v>24.9</v>
      </c>
      <c r="M2" t="s">
        <v>34</v>
      </c>
    </row>
    <row r="3" spans="1:18" ht="16" thickBot="1" x14ac:dyDescent="0.4">
      <c r="A3" s="7" t="s">
        <v>61</v>
      </c>
      <c r="B3" s="7" t="s">
        <v>62</v>
      </c>
      <c r="C3" s="7">
        <v>1987</v>
      </c>
      <c r="D3" s="2">
        <v>30.5</v>
      </c>
      <c r="E3" s="2">
        <v>8</v>
      </c>
      <c r="F3" s="2">
        <v>7.2</v>
      </c>
      <c r="G3" s="2">
        <v>5</v>
      </c>
      <c r="H3" s="2">
        <v>10.9</v>
      </c>
      <c r="I3" s="2">
        <v>22.3</v>
      </c>
      <c r="J3" s="2">
        <v>16</v>
      </c>
    </row>
    <row r="4" spans="1:18" x14ac:dyDescent="0.35">
      <c r="A4" s="7" t="s">
        <v>11</v>
      </c>
      <c r="B4" s="7" t="s">
        <v>71</v>
      </c>
      <c r="C4" s="7">
        <v>1987</v>
      </c>
      <c r="D4" s="2">
        <v>12.3</v>
      </c>
      <c r="E4" s="2">
        <v>9.8000000000000007</v>
      </c>
      <c r="F4" s="2">
        <v>11.3</v>
      </c>
      <c r="G4" s="2">
        <v>5.5</v>
      </c>
      <c r="H4" s="2">
        <v>16.600000000000001</v>
      </c>
      <c r="I4" s="2">
        <v>4.9000000000000004</v>
      </c>
      <c r="J4" s="2">
        <v>39.6</v>
      </c>
      <c r="M4" s="6" t="s">
        <v>35</v>
      </c>
      <c r="N4" s="6"/>
    </row>
    <row r="5" spans="1:18" x14ac:dyDescent="0.35">
      <c r="A5" s="7" t="s">
        <v>1</v>
      </c>
      <c r="B5" s="7" t="s">
        <v>62</v>
      </c>
      <c r="C5" s="7">
        <v>1988</v>
      </c>
      <c r="D5" s="1">
        <f>7.1+5.5+13.9+4.8</f>
        <v>31.3</v>
      </c>
      <c r="E5" s="1">
        <v>8.1</v>
      </c>
      <c r="F5" s="1">
        <v>6.4</v>
      </c>
      <c r="G5" s="1">
        <v>5.4</v>
      </c>
      <c r="H5" s="1">
        <v>16.3</v>
      </c>
      <c r="I5" s="1">
        <v>17.100000000000001</v>
      </c>
      <c r="J5" s="1">
        <v>15.4</v>
      </c>
      <c r="M5" s="3" t="s">
        <v>36</v>
      </c>
      <c r="N5" s="3">
        <v>0.58119340467503811</v>
      </c>
    </row>
    <row r="6" spans="1:18" x14ac:dyDescent="0.35">
      <c r="A6" s="7" t="s">
        <v>17</v>
      </c>
      <c r="B6" s="7" t="s">
        <v>64</v>
      </c>
      <c r="C6" s="7">
        <v>1990</v>
      </c>
      <c r="D6" s="1">
        <v>31.3</v>
      </c>
      <c r="E6" s="1">
        <v>8.9</v>
      </c>
      <c r="F6" s="1">
        <v>5</v>
      </c>
      <c r="G6" s="1">
        <v>4.8</v>
      </c>
      <c r="H6" s="1">
        <v>12.7</v>
      </c>
      <c r="I6" s="1">
        <v>4.0999999999999996</v>
      </c>
      <c r="J6" s="1">
        <v>33.200000000000003</v>
      </c>
      <c r="M6" s="3" t="s">
        <v>37</v>
      </c>
      <c r="N6" s="3">
        <v>0.33778577363776263</v>
      </c>
    </row>
    <row r="7" spans="1:18" x14ac:dyDescent="0.35">
      <c r="A7" s="7" t="s">
        <v>18</v>
      </c>
      <c r="B7" s="7" t="s">
        <v>21</v>
      </c>
      <c r="C7" s="7">
        <v>1990</v>
      </c>
      <c r="D7" s="1">
        <v>30</v>
      </c>
      <c r="E7" s="1">
        <v>9.6</v>
      </c>
      <c r="F7" s="1">
        <v>6</v>
      </c>
      <c r="G7" s="1">
        <v>7.1000000000000005</v>
      </c>
      <c r="H7" s="1">
        <v>13.6</v>
      </c>
      <c r="I7" s="1">
        <v>17.600000000000001</v>
      </c>
      <c r="J7" s="1">
        <v>16.100000000000001</v>
      </c>
      <c r="M7" s="3" t="s">
        <v>38</v>
      </c>
      <c r="N7" s="3">
        <v>0.33074094144241967</v>
      </c>
    </row>
    <row r="8" spans="1:18" x14ac:dyDescent="0.35">
      <c r="A8" s="7" t="s">
        <v>77</v>
      </c>
      <c r="B8" s="7" t="s">
        <v>21</v>
      </c>
      <c r="C8" s="7">
        <v>1990</v>
      </c>
      <c r="D8" s="1">
        <v>37.200000000000003</v>
      </c>
      <c r="E8" s="1">
        <v>6.9</v>
      </c>
      <c r="F8" s="1">
        <v>4.9000000000000004</v>
      </c>
      <c r="G8" s="1">
        <v>6.4</v>
      </c>
      <c r="H8" s="1">
        <v>7.8</v>
      </c>
      <c r="I8" s="1">
        <v>19.2</v>
      </c>
      <c r="J8" s="1">
        <v>17.600000000000001</v>
      </c>
      <c r="M8" s="3" t="s">
        <v>39</v>
      </c>
      <c r="N8" s="3">
        <v>5.8676894063544403</v>
      </c>
    </row>
    <row r="9" spans="1:18" ht="16" thickBot="1" x14ac:dyDescent="0.4">
      <c r="A9" s="7" t="s">
        <v>1</v>
      </c>
      <c r="B9" s="7" t="s">
        <v>63</v>
      </c>
      <c r="C9" s="7">
        <v>1990</v>
      </c>
      <c r="D9" s="1">
        <v>37.799999999999997</v>
      </c>
      <c r="E9" s="1">
        <v>12.6</v>
      </c>
      <c r="F9" s="1">
        <v>6</v>
      </c>
      <c r="G9" s="1">
        <v>5.0999999999999996</v>
      </c>
      <c r="H9" s="1">
        <v>18.3</v>
      </c>
      <c r="I9" s="1">
        <v>4.0999999999999996</v>
      </c>
      <c r="J9" s="1">
        <v>16.100000000000001</v>
      </c>
      <c r="M9" s="4" t="s">
        <v>40</v>
      </c>
      <c r="N9" s="4">
        <v>96</v>
      </c>
    </row>
    <row r="10" spans="1:18" x14ac:dyDescent="0.35">
      <c r="A10" s="7" t="s">
        <v>10</v>
      </c>
      <c r="B10" s="7" t="s">
        <v>64</v>
      </c>
      <c r="C10" s="7">
        <v>1992</v>
      </c>
      <c r="D10" s="1">
        <v>32.799999999999997</v>
      </c>
      <c r="E10" s="1">
        <v>13</v>
      </c>
      <c r="F10" s="1">
        <v>1.6</v>
      </c>
      <c r="G10" s="1">
        <v>3.4</v>
      </c>
      <c r="H10" s="1">
        <v>11.1</v>
      </c>
      <c r="I10" s="1">
        <v>10.8</v>
      </c>
      <c r="J10" s="1">
        <v>27.3</v>
      </c>
    </row>
    <row r="11" spans="1:18" ht="16" thickBot="1" x14ac:dyDescent="0.4">
      <c r="A11" s="7" t="s">
        <v>65</v>
      </c>
      <c r="B11" s="7" t="s">
        <v>21</v>
      </c>
      <c r="C11" s="7">
        <v>1992</v>
      </c>
      <c r="D11">
        <v>21.6</v>
      </c>
      <c r="E11">
        <v>6.1</v>
      </c>
      <c r="F11">
        <v>3.9</v>
      </c>
      <c r="G11">
        <v>6.7</v>
      </c>
      <c r="H11">
        <v>11.8</v>
      </c>
      <c r="I11">
        <v>7.7</v>
      </c>
      <c r="J11">
        <v>42.2</v>
      </c>
      <c r="M11" t="s">
        <v>41</v>
      </c>
    </row>
    <row r="12" spans="1:18" x14ac:dyDescent="0.35">
      <c r="A12" s="7" t="s">
        <v>66</v>
      </c>
      <c r="B12" s="7" t="s">
        <v>67</v>
      </c>
      <c r="C12" s="7">
        <v>1993</v>
      </c>
      <c r="D12" s="1">
        <v>25.2</v>
      </c>
      <c r="E12" s="1">
        <v>9.1999999999999993</v>
      </c>
      <c r="F12" s="1">
        <v>2.8</v>
      </c>
      <c r="G12" s="1">
        <v>6.3</v>
      </c>
      <c r="H12" s="1">
        <v>19.3</v>
      </c>
      <c r="I12" s="1">
        <v>5.0999999999999996</v>
      </c>
      <c r="J12" s="1">
        <v>32.1</v>
      </c>
      <c r="M12" s="5"/>
      <c r="N12" s="5" t="s">
        <v>46</v>
      </c>
      <c r="O12" s="5" t="s">
        <v>47</v>
      </c>
      <c r="P12" s="5" t="s">
        <v>48</v>
      </c>
      <c r="Q12" s="5" t="s">
        <v>49</v>
      </c>
      <c r="R12" s="5" t="s">
        <v>50</v>
      </c>
    </row>
    <row r="13" spans="1:18" x14ac:dyDescent="0.35">
      <c r="A13" s="7" t="s">
        <v>29</v>
      </c>
      <c r="B13" s="7" t="s">
        <v>21</v>
      </c>
      <c r="C13" s="7">
        <v>1993</v>
      </c>
      <c r="D13" s="1">
        <v>26.2</v>
      </c>
      <c r="E13" s="1">
        <v>10.4</v>
      </c>
      <c r="F13" s="1">
        <v>2.7</v>
      </c>
      <c r="G13" s="1">
        <v>5.9</v>
      </c>
      <c r="H13" s="1">
        <v>12.1</v>
      </c>
      <c r="I13" s="1">
        <v>5.8</v>
      </c>
      <c r="J13" s="1">
        <v>36.9</v>
      </c>
      <c r="M13" s="3" t="s">
        <v>42</v>
      </c>
      <c r="N13" s="3">
        <v>1</v>
      </c>
      <c r="O13" s="3">
        <v>1650.8398217148301</v>
      </c>
      <c r="P13" s="3">
        <v>1650.8398217148301</v>
      </c>
      <c r="Q13" s="3">
        <v>47.948022645742924</v>
      </c>
      <c r="R13" s="3">
        <v>5.3501441880314352E-10</v>
      </c>
    </row>
    <row r="14" spans="1:18" x14ac:dyDescent="0.35">
      <c r="A14" s="7" t="s">
        <v>11</v>
      </c>
      <c r="B14" s="7" t="s">
        <v>64</v>
      </c>
      <c r="C14" s="7">
        <v>1993</v>
      </c>
      <c r="D14" s="1">
        <v>39.4</v>
      </c>
      <c r="E14" s="1">
        <v>9.6</v>
      </c>
      <c r="F14" s="1">
        <v>2.2999999999999998</v>
      </c>
      <c r="G14" s="1">
        <v>4.7</v>
      </c>
      <c r="H14" s="1">
        <v>17.100000000000001</v>
      </c>
      <c r="I14" s="1">
        <v>1.8</v>
      </c>
      <c r="J14" s="1">
        <v>25.1</v>
      </c>
      <c r="M14" s="3" t="s">
        <v>43</v>
      </c>
      <c r="N14" s="3">
        <v>94</v>
      </c>
      <c r="O14" s="3">
        <v>3236.3992231277475</v>
      </c>
      <c r="P14" s="3">
        <v>34.429778969444122</v>
      </c>
      <c r="Q14" s="3"/>
      <c r="R14" s="3"/>
    </row>
    <row r="15" spans="1:18" ht="16" thickBot="1" x14ac:dyDescent="0.4">
      <c r="A15" s="7" t="s">
        <v>1</v>
      </c>
      <c r="B15" s="7" t="s">
        <v>64</v>
      </c>
      <c r="C15" s="7">
        <v>1994</v>
      </c>
      <c r="D15" s="1">
        <v>35.9</v>
      </c>
      <c r="E15" s="1">
        <v>9.1999999999999993</v>
      </c>
      <c r="F15" s="1">
        <v>4.5</v>
      </c>
      <c r="G15" s="1">
        <v>5.6</v>
      </c>
      <c r="H15" s="1">
        <v>20.100000000000001</v>
      </c>
      <c r="I15" s="1">
        <v>3.6</v>
      </c>
      <c r="J15" s="1">
        <v>21.1</v>
      </c>
      <c r="M15" s="4" t="s">
        <v>44</v>
      </c>
      <c r="N15" s="4">
        <v>95</v>
      </c>
      <c r="O15" s="4">
        <v>4887.2390448425776</v>
      </c>
      <c r="P15" s="4"/>
      <c r="Q15" s="4"/>
      <c r="R15" s="4"/>
    </row>
    <row r="16" spans="1:18" ht="16" thickBot="1" x14ac:dyDescent="0.4">
      <c r="A16" s="7" t="s">
        <v>10</v>
      </c>
      <c r="B16" s="7" t="s">
        <v>64</v>
      </c>
      <c r="C16" s="7">
        <v>1994</v>
      </c>
      <c r="D16" s="1">
        <v>26.9</v>
      </c>
      <c r="E16" s="1">
        <v>9</v>
      </c>
      <c r="F16" s="1">
        <v>1.9</v>
      </c>
      <c r="G16" s="1">
        <v>4.7</v>
      </c>
      <c r="H16" s="1">
        <v>11.9</v>
      </c>
      <c r="I16" s="1">
        <v>22.9</v>
      </c>
      <c r="J16" s="1">
        <v>22.7</v>
      </c>
    </row>
    <row r="17" spans="1:21" x14ac:dyDescent="0.35">
      <c r="A17" s="7" t="s">
        <v>22</v>
      </c>
      <c r="B17" s="7" t="s">
        <v>64</v>
      </c>
      <c r="C17" s="7">
        <v>1995</v>
      </c>
      <c r="D17" s="1">
        <v>42.2</v>
      </c>
      <c r="E17" s="1">
        <v>12</v>
      </c>
      <c r="F17" s="1">
        <v>6.3</v>
      </c>
      <c r="G17" s="1">
        <v>6.4</v>
      </c>
      <c r="H17" s="1">
        <v>11.2</v>
      </c>
      <c r="I17" s="1">
        <v>1</v>
      </c>
      <c r="J17" s="1">
        <v>20.9</v>
      </c>
      <c r="M17" s="5"/>
      <c r="N17" s="5" t="s">
        <v>51</v>
      </c>
      <c r="O17" s="5" t="s">
        <v>39</v>
      </c>
      <c r="P17" s="5" t="s">
        <v>52</v>
      </c>
      <c r="Q17" s="5" t="s">
        <v>53</v>
      </c>
      <c r="R17" s="5" t="s">
        <v>54</v>
      </c>
      <c r="S17" s="5" t="s">
        <v>55</v>
      </c>
      <c r="T17" s="5" t="s">
        <v>56</v>
      </c>
      <c r="U17" s="5" t="s">
        <v>57</v>
      </c>
    </row>
    <row r="18" spans="1:21" x14ac:dyDescent="0.35">
      <c r="A18" s="7" t="s">
        <v>29</v>
      </c>
      <c r="B18" s="7" t="s">
        <v>21</v>
      </c>
      <c r="C18" s="7">
        <v>1995</v>
      </c>
      <c r="D18" s="1">
        <v>23.3</v>
      </c>
      <c r="E18" s="1">
        <v>11.6</v>
      </c>
      <c r="F18" s="1">
        <v>2.7</v>
      </c>
      <c r="G18" s="1">
        <v>6</v>
      </c>
      <c r="H18" s="1">
        <v>11.9</v>
      </c>
      <c r="I18" s="1">
        <v>4.0999999999999996</v>
      </c>
      <c r="J18" s="1">
        <v>40.4</v>
      </c>
      <c r="M18" s="3" t="s">
        <v>45</v>
      </c>
      <c r="N18" s="3">
        <v>900.11964743510021</v>
      </c>
      <c r="O18" s="3">
        <v>126.47149786830707</v>
      </c>
      <c r="P18" s="3">
        <v>7.117173929357441</v>
      </c>
      <c r="Q18" s="3">
        <v>2.1652222607008776E-10</v>
      </c>
      <c r="R18" s="3">
        <v>649.00752368959411</v>
      </c>
      <c r="S18" s="3">
        <v>1151.2317711806063</v>
      </c>
      <c r="T18" s="3">
        <v>649.00752368959411</v>
      </c>
      <c r="U18" s="3">
        <v>1151.2317711806063</v>
      </c>
    </row>
    <row r="19" spans="1:21" ht="16" thickBot="1" x14ac:dyDescent="0.4">
      <c r="A19" s="7" t="s">
        <v>86</v>
      </c>
      <c r="B19" s="7" t="s">
        <v>87</v>
      </c>
      <c r="C19" s="7">
        <v>1995</v>
      </c>
      <c r="D19" s="1">
        <v>32.5</v>
      </c>
      <c r="E19" s="1">
        <v>10</v>
      </c>
      <c r="F19" s="1">
        <v>5.0999999999999996</v>
      </c>
      <c r="G19" s="1">
        <v>5</v>
      </c>
      <c r="H19" s="1">
        <v>21.6</v>
      </c>
      <c r="I19" s="1">
        <v>5</v>
      </c>
      <c r="J19" s="1">
        <v>20.8</v>
      </c>
      <c r="M19" s="4" t="s">
        <v>58</v>
      </c>
      <c r="N19" s="4">
        <v>-0.43669205608694345</v>
      </c>
      <c r="O19" s="4">
        <v>6.3065223735268391E-2</v>
      </c>
      <c r="P19" s="4">
        <v>-6.9244510717993251</v>
      </c>
      <c r="Q19" s="4">
        <v>5.3501441880316492E-10</v>
      </c>
      <c r="R19" s="4">
        <v>-0.56190953617988115</v>
      </c>
      <c r="S19" s="4">
        <v>-0.31147457599400574</v>
      </c>
      <c r="T19" s="4">
        <v>-0.56190953617988115</v>
      </c>
      <c r="U19" s="4">
        <v>-0.31147457599400574</v>
      </c>
    </row>
    <row r="20" spans="1:21" x14ac:dyDescent="0.35">
      <c r="A20" s="7" t="s">
        <v>86</v>
      </c>
      <c r="B20" s="7" t="s">
        <v>80</v>
      </c>
      <c r="C20" s="7">
        <v>1995</v>
      </c>
      <c r="D20" s="1">
        <v>34.700000000000003</v>
      </c>
      <c r="E20" s="1">
        <v>8.6999999999999993</v>
      </c>
      <c r="F20" s="1">
        <v>7</v>
      </c>
      <c r="G20" s="1">
        <v>5.5</v>
      </c>
      <c r="H20" s="1">
        <v>14.9</v>
      </c>
      <c r="I20" s="1">
        <v>4.8</v>
      </c>
      <c r="J20" s="1">
        <v>24.4</v>
      </c>
    </row>
    <row r="21" spans="1:21" x14ac:dyDescent="0.35">
      <c r="A21" s="7" t="s">
        <v>31</v>
      </c>
      <c r="B21" s="7" t="s">
        <v>60</v>
      </c>
      <c r="C21" s="7">
        <v>1996</v>
      </c>
      <c r="D21" s="1">
        <v>36.799999999999997</v>
      </c>
      <c r="E21" s="1">
        <v>14.3</v>
      </c>
      <c r="F21" s="1">
        <v>6.1</v>
      </c>
      <c r="G21" s="1">
        <v>6.9</v>
      </c>
      <c r="H21" s="1">
        <v>18.100000000000001</v>
      </c>
      <c r="I21" s="1">
        <v>3.3</v>
      </c>
      <c r="J21" s="1">
        <v>14.5</v>
      </c>
      <c r="M21" t="s">
        <v>16</v>
      </c>
    </row>
    <row r="22" spans="1:21" x14ac:dyDescent="0.35">
      <c r="A22" s="7" t="s">
        <v>31</v>
      </c>
      <c r="B22" s="7" t="s">
        <v>21</v>
      </c>
      <c r="C22" s="7">
        <v>1997</v>
      </c>
      <c r="D22" s="1">
        <v>37.4</v>
      </c>
      <c r="E22" s="1">
        <v>14.4</v>
      </c>
      <c r="F22" s="1">
        <v>5.4</v>
      </c>
      <c r="G22" s="1">
        <v>6.9</v>
      </c>
      <c r="H22" s="1">
        <v>19.100000000000001</v>
      </c>
      <c r="I22" s="1">
        <v>3.2</v>
      </c>
      <c r="J22" s="1">
        <v>13.6</v>
      </c>
    </row>
    <row r="23" spans="1:21" x14ac:dyDescent="0.35">
      <c r="A23" s="7" t="s">
        <v>77</v>
      </c>
      <c r="B23" s="7" t="s">
        <v>64</v>
      </c>
      <c r="C23" s="7">
        <v>1997</v>
      </c>
      <c r="D23" s="1">
        <v>28.9</v>
      </c>
      <c r="E23" s="1">
        <v>10.4</v>
      </c>
      <c r="F23" s="1">
        <v>2.5</v>
      </c>
      <c r="G23" s="1">
        <v>7.2</v>
      </c>
      <c r="H23" s="1">
        <v>10.8</v>
      </c>
      <c r="I23" s="1">
        <v>2.9</v>
      </c>
      <c r="J23" s="1">
        <v>37.299999999999997</v>
      </c>
    </row>
    <row r="24" spans="1:21" x14ac:dyDescent="0.35">
      <c r="A24" s="7" t="s">
        <v>66</v>
      </c>
      <c r="B24" s="7" t="s">
        <v>70</v>
      </c>
      <c r="C24" s="7">
        <v>1998</v>
      </c>
      <c r="D24" s="1">
        <v>24.5</v>
      </c>
      <c r="E24" s="1">
        <v>10.5</v>
      </c>
      <c r="F24" s="1">
        <v>2.6</v>
      </c>
      <c r="G24" s="1">
        <v>6.9</v>
      </c>
      <c r="H24" s="1">
        <v>13.9</v>
      </c>
      <c r="I24" s="1">
        <v>3.8</v>
      </c>
      <c r="J24" s="1">
        <v>37.799999999999997</v>
      </c>
    </row>
    <row r="25" spans="1:21" x14ac:dyDescent="0.35">
      <c r="A25" s="7" t="s">
        <v>11</v>
      </c>
      <c r="B25" s="7" t="s">
        <v>64</v>
      </c>
      <c r="C25" s="7">
        <v>1998</v>
      </c>
      <c r="D25" s="1">
        <v>29.6</v>
      </c>
      <c r="E25" s="1">
        <v>11.7</v>
      </c>
      <c r="F25" s="1">
        <v>2.5</v>
      </c>
      <c r="G25" s="1">
        <v>7.7</v>
      </c>
      <c r="H25" s="1">
        <v>18.5</v>
      </c>
      <c r="I25" s="1">
        <v>1.2</v>
      </c>
      <c r="J25" s="1">
        <v>28.8</v>
      </c>
      <c r="M25" t="s">
        <v>34</v>
      </c>
    </row>
    <row r="26" spans="1:21" ht="16" thickBot="1" x14ac:dyDescent="0.4">
      <c r="A26" s="7" t="s">
        <v>78</v>
      </c>
      <c r="B26" s="7" t="s">
        <v>64</v>
      </c>
      <c r="C26" s="7">
        <v>1999</v>
      </c>
      <c r="D26" s="1">
        <v>27.4</v>
      </c>
      <c r="E26" s="1">
        <v>8.8000000000000007</v>
      </c>
      <c r="F26" s="1">
        <v>4</v>
      </c>
      <c r="G26" s="1">
        <v>4.5999999999999996</v>
      </c>
      <c r="H26" s="1">
        <v>20</v>
      </c>
      <c r="I26" s="1">
        <v>13</v>
      </c>
      <c r="J26" s="1">
        <v>22.2</v>
      </c>
    </row>
    <row r="27" spans="1:21" x14ac:dyDescent="0.35">
      <c r="A27" s="7" t="s">
        <v>29</v>
      </c>
      <c r="B27" s="7" t="s">
        <v>21</v>
      </c>
      <c r="C27" s="7">
        <v>1999</v>
      </c>
      <c r="D27" s="1">
        <v>21.8</v>
      </c>
      <c r="E27" s="1">
        <v>12.9</v>
      </c>
      <c r="F27" s="1">
        <v>3.2</v>
      </c>
      <c r="G27" s="1">
        <v>7</v>
      </c>
      <c r="H27" s="1">
        <v>14.5</v>
      </c>
      <c r="I27" s="1">
        <v>3.3</v>
      </c>
      <c r="J27" s="1">
        <v>37.299999999999997</v>
      </c>
      <c r="M27" s="6" t="s">
        <v>35</v>
      </c>
      <c r="N27" s="6"/>
    </row>
    <row r="28" spans="1:21" x14ac:dyDescent="0.35">
      <c r="A28" s="7" t="s">
        <v>91</v>
      </c>
      <c r="B28" s="7" t="s">
        <v>21</v>
      </c>
      <c r="C28" s="7">
        <v>1999</v>
      </c>
      <c r="D28" s="1">
        <v>24.8</v>
      </c>
      <c r="E28" s="1">
        <v>10.1</v>
      </c>
      <c r="F28" s="1">
        <v>3.9</v>
      </c>
      <c r="G28" s="1">
        <v>7.1</v>
      </c>
      <c r="H28" s="1">
        <v>14.6</v>
      </c>
      <c r="I28" s="1">
        <v>7.4</v>
      </c>
      <c r="J28" s="1">
        <v>32.1</v>
      </c>
      <c r="M28" s="3" t="s">
        <v>36</v>
      </c>
      <c r="N28" s="3">
        <v>0.58572708210697089</v>
      </c>
    </row>
    <row r="29" spans="1:21" x14ac:dyDescent="0.35">
      <c r="A29" s="7" t="s">
        <v>30</v>
      </c>
      <c r="B29" s="7" t="s">
        <v>64</v>
      </c>
      <c r="C29" s="7">
        <v>1999</v>
      </c>
      <c r="D29" s="1">
        <v>20.100000000000001</v>
      </c>
      <c r="E29" s="1">
        <v>10.6</v>
      </c>
      <c r="F29" s="1">
        <v>4.0999999999999996</v>
      </c>
      <c r="G29" s="1">
        <v>8</v>
      </c>
      <c r="H29" s="1">
        <v>20.2</v>
      </c>
      <c r="I29" s="1">
        <v>4.0999999999999996</v>
      </c>
      <c r="J29" s="1">
        <v>33</v>
      </c>
      <c r="M29" s="3" t="s">
        <v>37</v>
      </c>
      <c r="N29" s="3">
        <v>0.34307621471354621</v>
      </c>
    </row>
    <row r="30" spans="1:21" x14ac:dyDescent="0.35">
      <c r="A30" s="7" t="s">
        <v>28</v>
      </c>
      <c r="B30" s="7" t="s">
        <v>64</v>
      </c>
      <c r="C30" s="7">
        <v>1999</v>
      </c>
      <c r="D30" s="1">
        <f>5.6+5.4+0.8+2+15.2</f>
        <v>29</v>
      </c>
      <c r="E30" s="1">
        <v>13.2</v>
      </c>
      <c r="F30" s="1">
        <v>4</v>
      </c>
      <c r="G30" s="1">
        <f>0.6+0.5+1.6+3.5+0.3</f>
        <v>6.5</v>
      </c>
      <c r="H30" s="1">
        <v>10.6</v>
      </c>
      <c r="I30" s="1">
        <v>6.3</v>
      </c>
      <c r="J30" s="1">
        <v>30.4</v>
      </c>
      <c r="M30" s="3" t="s">
        <v>38</v>
      </c>
      <c r="N30" s="3">
        <v>0.3360876638062435</v>
      </c>
    </row>
    <row r="31" spans="1:21" x14ac:dyDescent="0.35">
      <c r="A31" s="7" t="s">
        <v>66</v>
      </c>
      <c r="B31" s="7" t="s">
        <v>70</v>
      </c>
      <c r="C31" s="7">
        <v>2000</v>
      </c>
      <c r="D31" s="1">
        <v>23.4</v>
      </c>
      <c r="E31" s="1">
        <v>11.2</v>
      </c>
      <c r="F31" s="1">
        <v>2.1</v>
      </c>
      <c r="G31" s="1">
        <v>9.4</v>
      </c>
      <c r="H31" s="1">
        <v>15.2</v>
      </c>
      <c r="I31" s="1">
        <v>4.5</v>
      </c>
      <c r="J31" s="1">
        <v>34.200000000000003</v>
      </c>
      <c r="M31" s="3" t="s">
        <v>39</v>
      </c>
      <c r="N31" s="3">
        <v>2.5634562688631521</v>
      </c>
    </row>
    <row r="32" spans="1:21" ht="16" thickBot="1" x14ac:dyDescent="0.4">
      <c r="A32" s="7" t="s">
        <v>82</v>
      </c>
      <c r="B32" s="7" t="s">
        <v>64</v>
      </c>
      <c r="C32" s="7">
        <v>2000</v>
      </c>
      <c r="D32" s="1">
        <v>30</v>
      </c>
      <c r="E32" s="1">
        <v>7.7</v>
      </c>
      <c r="F32" s="1">
        <v>3</v>
      </c>
      <c r="G32" s="1">
        <v>5.5</v>
      </c>
      <c r="H32" s="1">
        <v>13.9</v>
      </c>
      <c r="I32">
        <f>8.9+4.5+0.7</f>
        <v>14.1</v>
      </c>
      <c r="J32" s="1">
        <v>25.8</v>
      </c>
      <c r="M32" s="4" t="s">
        <v>40</v>
      </c>
      <c r="N32" s="4">
        <v>96</v>
      </c>
    </row>
    <row r="33" spans="1:21" x14ac:dyDescent="0.35">
      <c r="A33" s="7" t="s">
        <v>59</v>
      </c>
      <c r="B33" s="7" t="s">
        <v>64</v>
      </c>
      <c r="C33" s="7">
        <v>2000</v>
      </c>
      <c r="D33" s="8">
        <v>33.1</v>
      </c>
      <c r="E33" s="8">
        <v>12.1</v>
      </c>
      <c r="F33" s="8">
        <v>3.3</v>
      </c>
      <c r="G33" s="8">
        <v>3.4</v>
      </c>
      <c r="H33" s="8">
        <v>22.8</v>
      </c>
      <c r="I33" s="8">
        <v>5.6</v>
      </c>
      <c r="J33" s="8">
        <v>19.7</v>
      </c>
    </row>
    <row r="34" spans="1:21" ht="16" thickBot="1" x14ac:dyDescent="0.4">
      <c r="A34" s="7" t="s">
        <v>72</v>
      </c>
      <c r="B34" s="7" t="s">
        <v>64</v>
      </c>
      <c r="C34" s="7">
        <v>2000</v>
      </c>
      <c r="D34" s="1">
        <v>36.5</v>
      </c>
      <c r="E34" s="1">
        <v>15.9</v>
      </c>
      <c r="F34" s="1">
        <v>5.0999999999999996</v>
      </c>
      <c r="G34" s="1">
        <v>6.3</v>
      </c>
      <c r="H34" s="1">
        <v>17.8</v>
      </c>
      <c r="I34" s="1">
        <v>0.9</v>
      </c>
      <c r="J34" s="1">
        <v>17.5</v>
      </c>
      <c r="M34" t="s">
        <v>41</v>
      </c>
    </row>
    <row r="35" spans="1:21" x14ac:dyDescent="0.35">
      <c r="A35" s="7" t="s">
        <v>26</v>
      </c>
      <c r="B35" s="7" t="s">
        <v>64</v>
      </c>
      <c r="C35" s="7">
        <v>2001</v>
      </c>
      <c r="D35" s="1">
        <v>31</v>
      </c>
      <c r="E35" s="1">
        <v>10.4</v>
      </c>
      <c r="F35" s="1">
        <v>3.6</v>
      </c>
      <c r="G35" s="1">
        <v>5.7</v>
      </c>
      <c r="H35" s="1">
        <v>12.2</v>
      </c>
      <c r="I35" s="1">
        <v>7.6</v>
      </c>
      <c r="J35" s="1">
        <v>29.5</v>
      </c>
      <c r="M35" s="5"/>
      <c r="N35" s="5" t="s">
        <v>46</v>
      </c>
      <c r="O35" s="5" t="s">
        <v>47</v>
      </c>
      <c r="P35" s="5" t="s">
        <v>48</v>
      </c>
      <c r="Q35" s="5" t="s">
        <v>49</v>
      </c>
      <c r="R35" s="5" t="s">
        <v>50</v>
      </c>
    </row>
    <row r="36" spans="1:21" x14ac:dyDescent="0.35">
      <c r="A36" s="7" t="s">
        <v>66</v>
      </c>
      <c r="B36" s="7" t="s">
        <v>68</v>
      </c>
      <c r="C36" s="7">
        <v>2002</v>
      </c>
      <c r="D36" s="1">
        <v>21.7</v>
      </c>
      <c r="E36" s="1">
        <v>11.7</v>
      </c>
      <c r="F36" s="1">
        <v>2.1</v>
      </c>
      <c r="G36" s="1">
        <v>8.3000000000000007</v>
      </c>
      <c r="H36" s="1">
        <v>15.3</v>
      </c>
      <c r="I36" s="1">
        <v>4.5</v>
      </c>
      <c r="J36" s="1">
        <v>36.4</v>
      </c>
      <c r="M36" s="3" t="s">
        <v>42</v>
      </c>
      <c r="N36" s="3">
        <v>1</v>
      </c>
      <c r="O36" s="3">
        <v>322.59326987780582</v>
      </c>
      <c r="P36" s="3">
        <v>322.59326987780582</v>
      </c>
      <c r="Q36" s="3">
        <v>49.091180598691501</v>
      </c>
      <c r="R36" s="3">
        <v>3.6429573909839823E-10</v>
      </c>
    </row>
    <row r="37" spans="1:21" x14ac:dyDescent="0.35">
      <c r="A37" s="7" t="s">
        <v>66</v>
      </c>
      <c r="B37" s="7" t="s">
        <v>69</v>
      </c>
      <c r="C37" s="7">
        <v>2002</v>
      </c>
      <c r="D37" s="1">
        <v>23.8</v>
      </c>
      <c r="E37" s="1">
        <v>12.5</v>
      </c>
      <c r="F37" s="1">
        <v>2.8</v>
      </c>
      <c r="G37" s="1">
        <v>6</v>
      </c>
      <c r="H37" s="1">
        <v>26.3</v>
      </c>
      <c r="I37" s="1">
        <v>5.6</v>
      </c>
      <c r="J37" s="1">
        <v>23</v>
      </c>
      <c r="M37" s="3" t="s">
        <v>43</v>
      </c>
      <c r="N37" s="3">
        <v>94</v>
      </c>
      <c r="O37" s="3">
        <v>617.70295598313658</v>
      </c>
      <c r="P37" s="3">
        <v>6.5713080423737935</v>
      </c>
      <c r="Q37" s="3"/>
      <c r="R37" s="3"/>
    </row>
    <row r="38" spans="1:21" ht="16" thickBot="1" x14ac:dyDescent="0.4">
      <c r="A38" s="7" t="s">
        <v>27</v>
      </c>
      <c r="B38" s="7" t="s">
        <v>64</v>
      </c>
      <c r="C38" s="7">
        <v>2002</v>
      </c>
      <c r="D38" s="8">
        <v>26.4</v>
      </c>
      <c r="E38" s="8">
        <v>9.9</v>
      </c>
      <c r="F38" s="8">
        <v>3.4</v>
      </c>
      <c r="G38" s="8">
        <v>5.2</v>
      </c>
      <c r="H38" s="8">
        <v>26.9</v>
      </c>
      <c r="I38" s="2">
        <v>6.3</v>
      </c>
      <c r="J38" s="8">
        <v>21.8</v>
      </c>
      <c r="M38" s="4" t="s">
        <v>44</v>
      </c>
      <c r="N38" s="4">
        <v>95</v>
      </c>
      <c r="O38" s="4">
        <v>940.2962258609424</v>
      </c>
      <c r="P38" s="4"/>
      <c r="Q38" s="4"/>
      <c r="R38" s="4"/>
    </row>
    <row r="39" spans="1:21" ht="16" thickBot="1" x14ac:dyDescent="0.4">
      <c r="A39" s="7" t="s">
        <v>1</v>
      </c>
      <c r="B39" s="7" t="s">
        <v>64</v>
      </c>
      <c r="C39" s="7">
        <v>2002</v>
      </c>
      <c r="D39" s="1">
        <v>22.5</v>
      </c>
      <c r="E39" s="1">
        <v>9.6</v>
      </c>
      <c r="F39" s="1">
        <v>3.9</v>
      </c>
      <c r="G39" s="1">
        <v>3.8</v>
      </c>
      <c r="H39" s="1">
        <v>32.9</v>
      </c>
      <c r="I39" s="1">
        <v>2.5</v>
      </c>
      <c r="J39" s="1">
        <v>24.8</v>
      </c>
    </row>
    <row r="40" spans="1:21" x14ac:dyDescent="0.35">
      <c r="A40" s="7" t="s">
        <v>83</v>
      </c>
      <c r="B40" s="7" t="s">
        <v>84</v>
      </c>
      <c r="C40" s="7">
        <v>2003</v>
      </c>
      <c r="D40" s="1">
        <v>18.3</v>
      </c>
      <c r="E40" s="1">
        <v>8.3000000000000007</v>
      </c>
      <c r="F40" s="1">
        <v>2.5</v>
      </c>
      <c r="G40" s="1">
        <v>4.4000000000000004</v>
      </c>
      <c r="H40" s="1">
        <v>16.8</v>
      </c>
      <c r="I40" s="1">
        <v>28.1</v>
      </c>
      <c r="J40" s="1">
        <v>21.6</v>
      </c>
      <c r="M40" s="5"/>
      <c r="N40" s="5" t="s">
        <v>51</v>
      </c>
      <c r="O40" s="5" t="s">
        <v>39</v>
      </c>
      <c r="P40" s="5" t="s">
        <v>52</v>
      </c>
      <c r="Q40" s="5" t="s">
        <v>53</v>
      </c>
      <c r="R40" s="5" t="s">
        <v>54</v>
      </c>
      <c r="S40" s="5" t="s">
        <v>55</v>
      </c>
      <c r="T40" s="5" t="s">
        <v>56</v>
      </c>
      <c r="U40" s="5" t="s">
        <v>57</v>
      </c>
    </row>
    <row r="41" spans="1:21" x14ac:dyDescent="0.35">
      <c r="A41" s="7" t="s">
        <v>78</v>
      </c>
      <c r="B41" s="7" t="s">
        <v>64</v>
      </c>
      <c r="C41" s="7">
        <v>2003</v>
      </c>
      <c r="D41" s="1">
        <v>22.2</v>
      </c>
      <c r="E41" s="1">
        <v>9.4</v>
      </c>
      <c r="F41" s="1">
        <v>3.8</v>
      </c>
      <c r="G41" s="1">
        <v>6.1</v>
      </c>
      <c r="H41" s="1">
        <v>17.3</v>
      </c>
      <c r="I41">
        <f>7.8+5.3+0.1</f>
        <v>13.2</v>
      </c>
      <c r="J41" s="1">
        <v>28</v>
      </c>
      <c r="M41" s="3" t="s">
        <v>45</v>
      </c>
      <c r="N41" s="3">
        <v>-374.57626132777324</v>
      </c>
      <c r="O41" s="3">
        <v>55.252439519366206</v>
      </c>
      <c r="P41" s="3">
        <v>-6.779361501250686</v>
      </c>
      <c r="Q41" s="3">
        <v>1.0521591168228756E-9</v>
      </c>
      <c r="R41" s="3">
        <v>-484.28127521379167</v>
      </c>
      <c r="S41" s="3">
        <v>-264.8712474417548</v>
      </c>
      <c r="T41" s="3">
        <v>-484.28127521379167</v>
      </c>
      <c r="U41" s="3">
        <v>-264.8712474417548</v>
      </c>
    </row>
    <row r="42" spans="1:21" ht="16" thickBot="1" x14ac:dyDescent="0.4">
      <c r="A42" s="7" t="s">
        <v>29</v>
      </c>
      <c r="B42" s="7" t="s">
        <v>21</v>
      </c>
      <c r="C42" s="7">
        <v>2003</v>
      </c>
      <c r="D42" s="1">
        <v>19.2</v>
      </c>
      <c r="E42" s="1">
        <v>11.5</v>
      </c>
      <c r="F42" s="1">
        <v>2.2000000000000002</v>
      </c>
      <c r="G42" s="1">
        <v>7.1</v>
      </c>
      <c r="H42" s="1">
        <v>15.3</v>
      </c>
      <c r="I42" s="1">
        <v>3.8</v>
      </c>
      <c r="J42" s="1">
        <v>40.9</v>
      </c>
      <c r="M42" s="4" t="s">
        <v>58</v>
      </c>
      <c r="N42" s="4">
        <v>0.19304140722265217</v>
      </c>
      <c r="O42" s="4">
        <v>2.7551721288511837E-2</v>
      </c>
      <c r="P42" s="4">
        <v>7.0065098728747701</v>
      </c>
      <c r="Q42" s="4">
        <v>3.642957390983838E-10</v>
      </c>
      <c r="R42" s="4">
        <v>0.13833681874053672</v>
      </c>
      <c r="S42" s="4">
        <v>0.24774599570476763</v>
      </c>
      <c r="T42" s="4">
        <v>0.13833681874053672</v>
      </c>
      <c r="U42" s="4">
        <v>0.24774599570476763</v>
      </c>
    </row>
    <row r="43" spans="1:21" x14ac:dyDescent="0.35">
      <c r="A43" s="7" t="s">
        <v>17</v>
      </c>
      <c r="B43" s="7" t="s">
        <v>64</v>
      </c>
      <c r="C43" s="7">
        <v>2004</v>
      </c>
      <c r="D43" s="1">
        <v>23.32</v>
      </c>
      <c r="E43" s="1">
        <v>14.76</v>
      </c>
      <c r="F43" s="1">
        <v>2.6</v>
      </c>
      <c r="G43" s="1">
        <v>3.65</v>
      </c>
      <c r="H43" s="1">
        <v>21.4</v>
      </c>
      <c r="I43" s="1">
        <v>5.14</v>
      </c>
      <c r="J43" s="1">
        <v>29.13</v>
      </c>
    </row>
    <row r="44" spans="1:21" x14ac:dyDescent="0.35">
      <c r="A44" s="7" t="s">
        <v>18</v>
      </c>
      <c r="B44" s="7" t="s">
        <v>21</v>
      </c>
      <c r="C44" s="7">
        <v>2004</v>
      </c>
      <c r="D44" s="1">
        <v>27.1</v>
      </c>
      <c r="E44" s="1">
        <v>16.399999999999999</v>
      </c>
      <c r="F44" s="1">
        <v>6</v>
      </c>
      <c r="G44" s="1">
        <v>7.6</v>
      </c>
      <c r="H44" s="1">
        <v>17</v>
      </c>
      <c r="I44" s="1">
        <v>7.1</v>
      </c>
      <c r="J44" s="1">
        <v>18.8</v>
      </c>
    </row>
    <row r="45" spans="1:21" x14ac:dyDescent="0.35">
      <c r="A45" s="7" t="s">
        <v>0</v>
      </c>
      <c r="B45" s="7" t="s">
        <v>64</v>
      </c>
      <c r="C45" s="7">
        <v>2004</v>
      </c>
      <c r="D45" s="1">
        <v>22.1</v>
      </c>
      <c r="E45" s="1">
        <v>10.8</v>
      </c>
      <c r="F45" s="1">
        <v>3.3</v>
      </c>
      <c r="G45" s="1">
        <v>3.1</v>
      </c>
      <c r="H45" s="1">
        <v>31.9</v>
      </c>
      <c r="I45" s="1">
        <v>1.6</v>
      </c>
      <c r="J45" s="1">
        <v>27.2</v>
      </c>
      <c r="M45" t="s">
        <v>24</v>
      </c>
    </row>
    <row r="46" spans="1:21" x14ac:dyDescent="0.35">
      <c r="A46" s="7" t="s">
        <v>85</v>
      </c>
      <c r="B46" s="7" t="s">
        <v>14</v>
      </c>
      <c r="C46" s="7">
        <v>2004</v>
      </c>
      <c r="D46" s="1">
        <v>37.1</v>
      </c>
      <c r="E46" s="1">
        <v>16.600000000000001</v>
      </c>
      <c r="F46" s="1">
        <v>4.5999999999999996</v>
      </c>
      <c r="G46" s="1">
        <v>5.0999999999999996</v>
      </c>
      <c r="H46" s="1">
        <v>13.4</v>
      </c>
      <c r="I46" s="1">
        <v>2.1</v>
      </c>
      <c r="J46" s="1">
        <v>21.1</v>
      </c>
    </row>
    <row r="47" spans="1:21" x14ac:dyDescent="0.35">
      <c r="A47" s="7" t="s">
        <v>30</v>
      </c>
      <c r="B47" s="7" t="s">
        <v>64</v>
      </c>
      <c r="C47" s="7">
        <v>2004</v>
      </c>
      <c r="D47" s="1">
        <v>19.899999999999999</v>
      </c>
      <c r="E47" s="1">
        <v>13</v>
      </c>
      <c r="F47" s="1">
        <v>3</v>
      </c>
      <c r="G47" s="1">
        <v>7.4</v>
      </c>
      <c r="H47" s="1">
        <v>16.899999999999999</v>
      </c>
      <c r="I47" s="1">
        <v>4.7</v>
      </c>
      <c r="J47" s="1">
        <v>35.1</v>
      </c>
    </row>
    <row r="48" spans="1:21" x14ac:dyDescent="0.35">
      <c r="A48" s="7" t="s">
        <v>66</v>
      </c>
      <c r="B48" s="7" t="s">
        <v>21</v>
      </c>
      <c r="C48" s="7">
        <v>2005</v>
      </c>
      <c r="D48" s="1">
        <v>19.600000000000001</v>
      </c>
      <c r="E48" s="1">
        <v>11.2</v>
      </c>
      <c r="F48" s="1">
        <v>1.6</v>
      </c>
      <c r="G48" s="1">
        <v>7.5</v>
      </c>
      <c r="H48" s="1">
        <v>14.9</v>
      </c>
      <c r="I48" s="1">
        <v>4.3</v>
      </c>
      <c r="J48" s="1">
        <v>40.700000000000003</v>
      </c>
    </row>
    <row r="49" spans="1:21" x14ac:dyDescent="0.35">
      <c r="A49" s="7" t="s">
        <v>73</v>
      </c>
      <c r="B49" s="7" t="s">
        <v>64</v>
      </c>
      <c r="C49" s="7">
        <v>2005</v>
      </c>
      <c r="D49" s="1">
        <v>34.9</v>
      </c>
      <c r="E49" s="1">
        <v>19.899999999999999</v>
      </c>
      <c r="F49" s="1">
        <v>4.5</v>
      </c>
      <c r="G49" s="1">
        <v>4.5</v>
      </c>
      <c r="H49" s="1">
        <v>22.2</v>
      </c>
      <c r="I49" s="1">
        <v>1.8</v>
      </c>
      <c r="J49" s="1">
        <v>12.2</v>
      </c>
      <c r="M49" t="s">
        <v>34</v>
      </c>
    </row>
    <row r="50" spans="1:21" ht="16" thickBot="1" x14ac:dyDescent="0.4">
      <c r="A50" s="7" t="s">
        <v>77</v>
      </c>
      <c r="B50" s="7" t="s">
        <v>64</v>
      </c>
      <c r="C50" s="7">
        <v>2005</v>
      </c>
      <c r="D50" s="1">
        <v>31.1</v>
      </c>
      <c r="E50" s="1">
        <v>13.2</v>
      </c>
      <c r="F50" s="1">
        <v>2.4</v>
      </c>
      <c r="G50" s="1">
        <v>4.2</v>
      </c>
      <c r="H50" s="1">
        <v>11.2</v>
      </c>
      <c r="I50" s="1">
        <v>1.7</v>
      </c>
      <c r="J50" s="1">
        <v>36.200000000000003</v>
      </c>
    </row>
    <row r="51" spans="1:21" x14ac:dyDescent="0.35">
      <c r="A51" s="7" t="s">
        <v>11</v>
      </c>
      <c r="B51" s="7" t="s">
        <v>62</v>
      </c>
      <c r="C51" s="7">
        <v>2005</v>
      </c>
      <c r="D51" s="1">
        <v>27.2</v>
      </c>
      <c r="E51" s="1">
        <v>16.3</v>
      </c>
      <c r="F51" s="1">
        <v>2.2999999999999998</v>
      </c>
      <c r="G51" s="1">
        <v>3.9</v>
      </c>
      <c r="H51" s="1">
        <v>15.9</v>
      </c>
      <c r="I51" s="1">
        <v>1.1000000000000001</v>
      </c>
      <c r="J51" s="1">
        <v>33.299999999999997</v>
      </c>
      <c r="M51" s="6" t="s">
        <v>35</v>
      </c>
      <c r="N51" s="6"/>
    </row>
    <row r="52" spans="1:21" x14ac:dyDescent="0.35">
      <c r="A52" s="7" t="s">
        <v>1</v>
      </c>
      <c r="B52" s="7" t="s">
        <v>64</v>
      </c>
      <c r="C52" s="7">
        <v>2006</v>
      </c>
      <c r="D52" s="1">
        <v>18.2</v>
      </c>
      <c r="E52" s="1">
        <v>11.3</v>
      </c>
      <c r="F52" s="1">
        <v>2.5</v>
      </c>
      <c r="G52" s="1">
        <v>3.6</v>
      </c>
      <c r="H52" s="1">
        <v>33.4</v>
      </c>
      <c r="I52" s="1">
        <v>2.4</v>
      </c>
      <c r="J52" s="1">
        <v>28.6</v>
      </c>
      <c r="M52" s="3" t="s">
        <v>36</v>
      </c>
      <c r="N52" s="3">
        <v>0.37753252943498128</v>
      </c>
    </row>
    <row r="53" spans="1:21" x14ac:dyDescent="0.35">
      <c r="A53" s="7" t="s">
        <v>31</v>
      </c>
      <c r="B53" s="7" t="s">
        <v>21</v>
      </c>
      <c r="C53" s="7">
        <v>2006</v>
      </c>
      <c r="D53" s="8">
        <v>33.6</v>
      </c>
      <c r="E53" s="8">
        <v>17.3</v>
      </c>
      <c r="F53" s="8">
        <v>5.4</v>
      </c>
      <c r="G53" s="8">
        <v>6</v>
      </c>
      <c r="H53" s="8">
        <v>17.2</v>
      </c>
      <c r="I53" s="8">
        <v>3</v>
      </c>
      <c r="J53" s="8">
        <v>17.5</v>
      </c>
      <c r="M53" s="3" t="s">
        <v>37</v>
      </c>
      <c r="N53" s="3">
        <v>0.14253081078157501</v>
      </c>
    </row>
    <row r="54" spans="1:21" x14ac:dyDescent="0.35">
      <c r="A54" s="7" t="s">
        <v>32</v>
      </c>
      <c r="B54" s="7" t="s">
        <v>14</v>
      </c>
      <c r="C54" s="7">
        <v>2008</v>
      </c>
      <c r="D54" s="1">
        <v>19.600000000000001</v>
      </c>
      <c r="E54" s="1">
        <v>9.1999999999999993</v>
      </c>
      <c r="F54" s="1">
        <v>2.4</v>
      </c>
      <c r="G54" s="1">
        <v>4</v>
      </c>
      <c r="H54" s="1">
        <v>25.4</v>
      </c>
      <c r="I54" s="1">
        <v>8</v>
      </c>
      <c r="J54" s="1">
        <v>31.4</v>
      </c>
      <c r="M54" s="3" t="s">
        <v>38</v>
      </c>
      <c r="N54" s="3">
        <v>0.13340879813031517</v>
      </c>
    </row>
    <row r="55" spans="1:21" x14ac:dyDescent="0.35">
      <c r="A55" s="7" t="s">
        <v>29</v>
      </c>
      <c r="B55" s="7" t="s">
        <v>21</v>
      </c>
      <c r="C55" s="7">
        <v>2008</v>
      </c>
      <c r="D55" s="1">
        <v>18.3</v>
      </c>
      <c r="E55" s="1">
        <v>13.2</v>
      </c>
      <c r="F55" s="1">
        <v>2.8</v>
      </c>
      <c r="G55" s="1">
        <v>6.8</v>
      </c>
      <c r="H55" s="1">
        <v>16.3</v>
      </c>
      <c r="I55" s="1">
        <v>1.5</v>
      </c>
      <c r="J55" s="1">
        <v>41.1</v>
      </c>
      <c r="M55" s="3" t="s">
        <v>39</v>
      </c>
      <c r="N55" s="3">
        <v>5.5138031578830242</v>
      </c>
    </row>
    <row r="56" spans="1:21" ht="16" thickBot="1" x14ac:dyDescent="0.4">
      <c r="A56" s="7" t="s">
        <v>30</v>
      </c>
      <c r="B56" s="7" t="s">
        <v>64</v>
      </c>
      <c r="C56" s="7">
        <v>2008</v>
      </c>
      <c r="D56" s="1">
        <v>15.4</v>
      </c>
      <c r="E56" s="1">
        <v>13</v>
      </c>
      <c r="F56" s="1">
        <v>3.8</v>
      </c>
      <c r="G56" s="1">
        <v>7.1</v>
      </c>
      <c r="H56" s="1">
        <v>16.899999999999999</v>
      </c>
      <c r="I56" s="1">
        <v>3.8</v>
      </c>
      <c r="J56" s="1">
        <v>40</v>
      </c>
      <c r="M56" s="4" t="s">
        <v>40</v>
      </c>
      <c r="N56" s="4">
        <v>96</v>
      </c>
    </row>
    <row r="57" spans="1:21" x14ac:dyDescent="0.35">
      <c r="A57" s="7" t="s">
        <v>65</v>
      </c>
      <c r="B57" s="7" t="s">
        <v>21</v>
      </c>
      <c r="C57" s="7">
        <v>2009</v>
      </c>
      <c r="D57" s="1">
        <v>11.638688677959017</v>
      </c>
      <c r="E57" s="1">
        <v>5.8376283156913376</v>
      </c>
      <c r="F57" s="1">
        <v>1.3746038923302457</v>
      </c>
      <c r="G57" s="1">
        <v>4.6778801165058903</v>
      </c>
      <c r="H57" s="1">
        <v>18.344518676209738</v>
      </c>
      <c r="I57" s="1">
        <v>4.6369335462526085</v>
      </c>
      <c r="J57" s="1">
        <v>53.489746775051159</v>
      </c>
    </row>
    <row r="58" spans="1:21" ht="16" thickBot="1" x14ac:dyDescent="0.4">
      <c r="A58" s="7" t="s">
        <v>86</v>
      </c>
      <c r="B58" s="7" t="s">
        <v>87</v>
      </c>
      <c r="C58" s="7">
        <v>2009</v>
      </c>
      <c r="D58" s="1">
        <v>17.8</v>
      </c>
      <c r="E58" s="1">
        <v>14.5</v>
      </c>
      <c r="F58" s="1">
        <v>5.9</v>
      </c>
      <c r="G58" s="1">
        <v>3.7</v>
      </c>
      <c r="H58" s="1">
        <v>33.6</v>
      </c>
      <c r="I58" s="1">
        <v>3.1</v>
      </c>
      <c r="J58" s="1">
        <v>21.4</v>
      </c>
      <c r="M58" t="s">
        <v>41</v>
      </c>
    </row>
    <row r="59" spans="1:21" x14ac:dyDescent="0.35">
      <c r="A59" s="7" t="s">
        <v>86</v>
      </c>
      <c r="B59" s="7" t="s">
        <v>80</v>
      </c>
      <c r="C59" s="7">
        <v>2009</v>
      </c>
      <c r="D59" s="1">
        <v>21.2</v>
      </c>
      <c r="E59" s="1">
        <v>13.9</v>
      </c>
      <c r="F59" s="1">
        <v>6.8</v>
      </c>
      <c r="G59" s="1">
        <v>4.7</v>
      </c>
      <c r="H59" s="1">
        <v>25.6</v>
      </c>
      <c r="I59" s="1">
        <v>2.2000000000000002</v>
      </c>
      <c r="J59" s="1">
        <v>25.6</v>
      </c>
      <c r="M59" s="5"/>
      <c r="N59" s="5" t="s">
        <v>46</v>
      </c>
      <c r="O59" s="5" t="s">
        <v>47</v>
      </c>
      <c r="P59" s="5" t="s">
        <v>48</v>
      </c>
      <c r="Q59" s="5" t="s">
        <v>49</v>
      </c>
      <c r="R59" s="5" t="s">
        <v>50</v>
      </c>
    </row>
    <row r="60" spans="1:21" x14ac:dyDescent="0.35">
      <c r="A60" s="7" t="s">
        <v>66</v>
      </c>
      <c r="B60" s="7" t="s">
        <v>70</v>
      </c>
      <c r="C60" s="7">
        <v>2009</v>
      </c>
      <c r="D60" s="1">
        <v>18.100000000000001</v>
      </c>
      <c r="E60" s="1">
        <v>13.6</v>
      </c>
      <c r="F60" s="1">
        <v>1.6</v>
      </c>
      <c r="G60" s="1">
        <v>6.8</v>
      </c>
      <c r="H60" s="1">
        <v>18.100000000000001</v>
      </c>
      <c r="I60" s="1">
        <v>2.1</v>
      </c>
      <c r="J60" s="1">
        <v>39.700000000000003</v>
      </c>
      <c r="M60" s="3" t="s">
        <v>42</v>
      </c>
      <c r="N60" s="3">
        <v>1</v>
      </c>
      <c r="O60" s="3">
        <v>475.02952209394243</v>
      </c>
      <c r="P60" s="3">
        <v>475.02952209394243</v>
      </c>
      <c r="Q60" s="3">
        <v>15.624930180500254</v>
      </c>
      <c r="R60" s="3">
        <v>1.4948460402302636E-4</v>
      </c>
    </row>
    <row r="61" spans="1:21" x14ac:dyDescent="0.35">
      <c r="A61" s="7" t="s">
        <v>66</v>
      </c>
      <c r="B61" s="7" t="s">
        <v>69</v>
      </c>
      <c r="C61" s="7">
        <v>2009</v>
      </c>
      <c r="D61" s="1">
        <v>18.100000000000001</v>
      </c>
      <c r="E61" s="1">
        <v>13.7</v>
      </c>
      <c r="F61" s="1">
        <v>2</v>
      </c>
      <c r="G61" s="1">
        <v>5.3</v>
      </c>
      <c r="H61" s="1">
        <v>29.4</v>
      </c>
      <c r="I61" s="1">
        <v>3.3</v>
      </c>
      <c r="J61" s="1">
        <v>28.2</v>
      </c>
      <c r="M61" s="3" t="s">
        <v>43</v>
      </c>
      <c r="N61" s="3">
        <v>94</v>
      </c>
      <c r="O61" s="3">
        <v>2857.7903748047961</v>
      </c>
      <c r="P61" s="3">
        <v>30.402025263880809</v>
      </c>
      <c r="Q61" s="3"/>
      <c r="R61" s="3"/>
    </row>
    <row r="62" spans="1:21" ht="16" thickBot="1" x14ac:dyDescent="0.4">
      <c r="A62" s="7" t="s">
        <v>15</v>
      </c>
      <c r="B62" s="7" t="s">
        <v>64</v>
      </c>
      <c r="C62" s="7">
        <v>2009</v>
      </c>
      <c r="D62" s="1">
        <v>25</v>
      </c>
      <c r="E62" s="1">
        <v>15.2</v>
      </c>
      <c r="F62" s="1">
        <v>4.3</v>
      </c>
      <c r="G62" s="1">
        <v>5.3</v>
      </c>
      <c r="H62" s="1">
        <v>23.2</v>
      </c>
      <c r="I62" s="1">
        <v>0.7</v>
      </c>
      <c r="J62" s="1">
        <v>26.3</v>
      </c>
      <c r="M62" s="4" t="s">
        <v>44</v>
      </c>
      <c r="N62" s="4">
        <v>95</v>
      </c>
      <c r="O62" s="4">
        <v>3332.8198968987385</v>
      </c>
      <c r="P62" s="4"/>
      <c r="Q62" s="4"/>
      <c r="R62" s="4"/>
    </row>
    <row r="63" spans="1:21" ht="16" thickBot="1" x14ac:dyDescent="0.4">
      <c r="A63" s="7" t="s">
        <v>1</v>
      </c>
      <c r="B63" s="7" t="s">
        <v>62</v>
      </c>
      <c r="C63" s="7">
        <v>2010</v>
      </c>
      <c r="D63" s="1">
        <v>18.100000000000001</v>
      </c>
      <c r="E63" s="1">
        <v>10.1</v>
      </c>
      <c r="F63" s="1">
        <v>2.2000000000000002</v>
      </c>
      <c r="G63" s="1">
        <v>4.0999999999999996</v>
      </c>
      <c r="H63" s="1">
        <v>29.7</v>
      </c>
      <c r="I63" s="1">
        <v>2.4</v>
      </c>
      <c r="J63" s="1">
        <v>33.4</v>
      </c>
    </row>
    <row r="64" spans="1:21" x14ac:dyDescent="0.35">
      <c r="A64" s="7" t="s">
        <v>12</v>
      </c>
      <c r="B64" s="7" t="s">
        <v>64</v>
      </c>
      <c r="C64" s="7">
        <v>2010</v>
      </c>
      <c r="D64" s="1">
        <v>18</v>
      </c>
      <c r="E64" s="1">
        <v>14.5</v>
      </c>
      <c r="F64" s="1">
        <v>2</v>
      </c>
      <c r="G64" s="1">
        <v>2</v>
      </c>
      <c r="H64" s="1">
        <v>6</v>
      </c>
      <c r="I64" s="1">
        <v>19</v>
      </c>
      <c r="J64" s="1">
        <v>38.5</v>
      </c>
      <c r="M64" s="5"/>
      <c r="N64" s="5" t="s">
        <v>51</v>
      </c>
      <c r="O64" s="5" t="s">
        <v>39</v>
      </c>
      <c r="P64" s="5" t="s">
        <v>52</v>
      </c>
      <c r="Q64" s="5" t="s">
        <v>53</v>
      </c>
      <c r="R64" s="5" t="s">
        <v>54</v>
      </c>
      <c r="S64" s="5" t="s">
        <v>55</v>
      </c>
      <c r="T64" s="5" t="s">
        <v>56</v>
      </c>
      <c r="U64" s="5" t="s">
        <v>57</v>
      </c>
    </row>
    <row r="65" spans="1:21" x14ac:dyDescent="0.35">
      <c r="A65" s="7" t="s">
        <v>72</v>
      </c>
      <c r="B65" s="7" t="s">
        <v>64</v>
      </c>
      <c r="C65" s="7">
        <v>2010</v>
      </c>
      <c r="D65" s="1">
        <v>22.4</v>
      </c>
      <c r="E65" s="1">
        <v>18.3</v>
      </c>
      <c r="F65" s="1">
        <v>3.7</v>
      </c>
      <c r="G65" s="1">
        <v>5.6</v>
      </c>
      <c r="H65" s="1">
        <v>20.9</v>
      </c>
      <c r="I65" s="1">
        <v>2.6</v>
      </c>
      <c r="J65" s="1">
        <v>26.5</v>
      </c>
      <c r="M65" s="3" t="s">
        <v>45</v>
      </c>
      <c r="N65" s="3">
        <v>-451.18185370365171</v>
      </c>
      <c r="O65" s="3">
        <v>118.84387465588777</v>
      </c>
      <c r="P65" s="3">
        <v>-3.7964249736054798</v>
      </c>
      <c r="Q65" s="3">
        <v>2.5994581689617064E-4</v>
      </c>
      <c r="R65" s="3">
        <v>-687.14915275517353</v>
      </c>
      <c r="S65" s="3">
        <v>-215.21455465212992</v>
      </c>
      <c r="T65" s="3">
        <v>-687.14915275517353</v>
      </c>
      <c r="U65" s="3">
        <v>-215.21455465212992</v>
      </c>
    </row>
    <row r="66" spans="1:21" ht="16" thickBot="1" x14ac:dyDescent="0.4">
      <c r="A66" s="7" t="s">
        <v>77</v>
      </c>
      <c r="B66" s="7" t="s">
        <v>64</v>
      </c>
      <c r="C66" s="7">
        <v>2011</v>
      </c>
      <c r="D66" s="1">
        <v>20.2</v>
      </c>
      <c r="E66" s="1">
        <v>14.5</v>
      </c>
      <c r="F66" s="1">
        <v>2</v>
      </c>
      <c r="G66" s="1">
        <v>5</v>
      </c>
      <c r="H66" s="1">
        <v>13.6</v>
      </c>
      <c r="I66" s="1">
        <v>7.8</v>
      </c>
      <c r="J66" s="1">
        <v>36.9</v>
      </c>
      <c r="M66" s="4" t="s">
        <v>58</v>
      </c>
      <c r="N66" s="4">
        <v>0.23425190100191459</v>
      </c>
      <c r="O66" s="4">
        <v>5.9261696675278586E-2</v>
      </c>
      <c r="P66" s="4">
        <v>3.9528382436548486</v>
      </c>
      <c r="Q66" s="4">
        <v>1.4948460402302023E-4</v>
      </c>
      <c r="R66" s="4">
        <v>0.11658641304836066</v>
      </c>
      <c r="S66" s="4">
        <v>0.35191738895546854</v>
      </c>
      <c r="T66" s="4">
        <v>0.11658641304836066</v>
      </c>
      <c r="U66" s="4">
        <v>0.35191738895546854</v>
      </c>
    </row>
    <row r="67" spans="1:21" x14ac:dyDescent="0.35">
      <c r="A67" s="7" t="s">
        <v>90</v>
      </c>
      <c r="B67" s="7" t="s">
        <v>89</v>
      </c>
      <c r="C67" s="7">
        <v>2011</v>
      </c>
      <c r="D67" s="1">
        <v>21.8</v>
      </c>
      <c r="E67" s="1">
        <v>12.2</v>
      </c>
      <c r="F67" s="1">
        <v>2.4</v>
      </c>
      <c r="G67" s="1">
        <v>5.0999999999999996</v>
      </c>
      <c r="H67" s="1">
        <v>29.1</v>
      </c>
      <c r="I67" s="1">
        <v>2.7</v>
      </c>
      <c r="J67" s="1">
        <v>26.7</v>
      </c>
    </row>
    <row r="68" spans="1:21" x14ac:dyDescent="0.35">
      <c r="A68" s="7" t="s">
        <v>29</v>
      </c>
      <c r="B68" s="7" t="s">
        <v>21</v>
      </c>
      <c r="C68" s="7">
        <v>2012</v>
      </c>
      <c r="D68" s="1">
        <v>14.6</v>
      </c>
      <c r="E68" s="1">
        <v>13.7</v>
      </c>
      <c r="F68" s="1">
        <v>2.5</v>
      </c>
      <c r="G68" s="1">
        <v>6</v>
      </c>
      <c r="H68" s="1">
        <v>20.399999999999999</v>
      </c>
      <c r="I68" s="1">
        <v>2.2999999999999998</v>
      </c>
      <c r="J68" s="1">
        <v>40.5</v>
      </c>
      <c r="M68" t="s">
        <v>25</v>
      </c>
    </row>
    <row r="69" spans="1:21" x14ac:dyDescent="0.35">
      <c r="A69" s="7" t="s">
        <v>10</v>
      </c>
      <c r="B69" s="7" t="s">
        <v>64</v>
      </c>
      <c r="C69" s="7">
        <v>2012</v>
      </c>
      <c r="D69" s="1">
        <v>19.916047581055778</v>
      </c>
      <c r="E69" s="1">
        <v>15.262080688939047</v>
      </c>
      <c r="F69" s="1">
        <v>2.3749433702045084</v>
      </c>
      <c r="G69" s="1">
        <v>3.1151399006522951</v>
      </c>
      <c r="H69" s="1">
        <v>13.096517217462422</v>
      </c>
      <c r="I69" s="1">
        <v>9.4356264558367773</v>
      </c>
      <c r="J69" s="1">
        <v>36.799644785849175</v>
      </c>
    </row>
    <row r="70" spans="1:21" x14ac:dyDescent="0.35">
      <c r="A70" s="7" t="s">
        <v>17</v>
      </c>
      <c r="B70" s="7" t="s">
        <v>64</v>
      </c>
      <c r="C70" s="7">
        <v>2013</v>
      </c>
      <c r="D70" s="1">
        <v>21.3</v>
      </c>
      <c r="E70" s="1">
        <v>13.7</v>
      </c>
      <c r="F70" s="1">
        <v>2</v>
      </c>
      <c r="G70" s="1">
        <v>2.9</v>
      </c>
      <c r="H70" s="1">
        <v>21.1</v>
      </c>
      <c r="I70" s="1">
        <v>7.2</v>
      </c>
      <c r="J70" s="1">
        <v>31.8</v>
      </c>
    </row>
    <row r="71" spans="1:21" x14ac:dyDescent="0.35">
      <c r="A71" s="7" t="s">
        <v>18</v>
      </c>
      <c r="B71" s="7" t="s">
        <v>21</v>
      </c>
      <c r="C71" s="7">
        <v>2013</v>
      </c>
      <c r="D71" s="1">
        <v>15</v>
      </c>
      <c r="E71" s="1">
        <v>17.7</v>
      </c>
      <c r="F71" s="1">
        <v>5</v>
      </c>
      <c r="G71" s="1">
        <v>9.1999999999999993</v>
      </c>
      <c r="H71" s="1">
        <v>21</v>
      </c>
      <c r="I71" s="1">
        <v>8.1</v>
      </c>
      <c r="J71" s="1">
        <v>24</v>
      </c>
    </row>
    <row r="72" spans="1:21" x14ac:dyDescent="0.35">
      <c r="A72" s="7" t="s">
        <v>78</v>
      </c>
      <c r="B72" s="7" t="s">
        <v>79</v>
      </c>
      <c r="C72" s="7">
        <v>2014</v>
      </c>
      <c r="D72" s="1">
        <v>19.2</v>
      </c>
      <c r="E72" s="1">
        <v>10.199999999999999</v>
      </c>
      <c r="F72" s="1">
        <v>2.2000000000000002</v>
      </c>
      <c r="G72" s="1">
        <v>2.7</v>
      </c>
      <c r="H72" s="1">
        <v>21.9</v>
      </c>
      <c r="I72">
        <f>4.6+3.8+1.5</f>
        <v>9.8999999999999986</v>
      </c>
      <c r="J72" s="1">
        <v>33.5</v>
      </c>
    </row>
    <row r="73" spans="1:21" x14ac:dyDescent="0.35">
      <c r="A73" s="7" t="s">
        <v>1</v>
      </c>
      <c r="B73" s="7" t="s">
        <v>64</v>
      </c>
      <c r="C73" s="7">
        <v>2014</v>
      </c>
      <c r="D73" s="1">
        <v>20.3</v>
      </c>
      <c r="E73" s="1">
        <v>11.5</v>
      </c>
      <c r="F73" s="1">
        <v>2.2999999999999998</v>
      </c>
      <c r="G73" s="1">
        <v>3.1</v>
      </c>
      <c r="H73" s="1">
        <v>29.6</v>
      </c>
      <c r="I73" s="1">
        <v>1.5</v>
      </c>
      <c r="J73" s="1">
        <v>31.7</v>
      </c>
    </row>
    <row r="74" spans="1:21" x14ac:dyDescent="0.35">
      <c r="A74" s="7" t="s">
        <v>30</v>
      </c>
      <c r="B74" s="7" t="s">
        <v>64</v>
      </c>
      <c r="C74" s="7">
        <v>2014</v>
      </c>
      <c r="D74" s="1">
        <v>13.2</v>
      </c>
      <c r="E74" s="1">
        <v>11.3</v>
      </c>
      <c r="F74" s="1">
        <v>4.9000000000000004</v>
      </c>
      <c r="G74" s="1">
        <v>5.5</v>
      </c>
      <c r="H74" s="1">
        <v>19.100000000000001</v>
      </c>
      <c r="I74" s="1">
        <v>5.2</v>
      </c>
      <c r="J74" s="1">
        <v>40.799999999999997</v>
      </c>
    </row>
    <row r="75" spans="1:21" x14ac:dyDescent="0.35">
      <c r="A75" s="7" t="s">
        <v>10</v>
      </c>
      <c r="B75" s="7" t="s">
        <v>64</v>
      </c>
      <c r="C75" s="7">
        <v>2014</v>
      </c>
      <c r="D75" s="1">
        <v>21.684147088270457</v>
      </c>
      <c r="E75" s="1">
        <v>10.785112318594049</v>
      </c>
      <c r="F75" s="1">
        <v>2.6270206168531351</v>
      </c>
      <c r="G75" s="1">
        <v>4.2547897003217434</v>
      </c>
      <c r="H75" s="1">
        <v>19.461492850685769</v>
      </c>
      <c r="I75" s="1">
        <v>8.2916492510473674</v>
      </c>
      <c r="J75" s="1">
        <v>32.895788174227484</v>
      </c>
    </row>
    <row r="76" spans="1:21" x14ac:dyDescent="0.35">
      <c r="A76" s="7" t="s">
        <v>90</v>
      </c>
      <c r="B76" s="7" t="s">
        <v>89</v>
      </c>
      <c r="C76" s="7">
        <v>2015</v>
      </c>
      <c r="D76" s="1">
        <v>16.899999999999999</v>
      </c>
      <c r="E76" s="1">
        <v>13.1</v>
      </c>
      <c r="F76" s="1">
        <v>3.3</v>
      </c>
      <c r="G76" s="1">
        <v>3.9</v>
      </c>
      <c r="H76" s="1">
        <v>27.9</v>
      </c>
      <c r="I76" s="1">
        <v>2.5</v>
      </c>
      <c r="J76" s="1">
        <v>32.4</v>
      </c>
    </row>
    <row r="77" spans="1:21" x14ac:dyDescent="0.35">
      <c r="A77" s="7" t="s">
        <v>65</v>
      </c>
      <c r="B77" s="7" t="s">
        <v>64</v>
      </c>
      <c r="C77" s="7">
        <v>2016</v>
      </c>
      <c r="D77" s="1">
        <v>7.7437716495604461</v>
      </c>
      <c r="E77" s="1">
        <v>6.7185509120827751</v>
      </c>
      <c r="F77" s="1">
        <v>3.2069842042245855</v>
      </c>
      <c r="G77" s="1">
        <v>3.3823576491378593</v>
      </c>
      <c r="H77" s="1">
        <v>23.637830465933757</v>
      </c>
      <c r="I77" s="1">
        <v>11.554030259762712</v>
      </c>
      <c r="J77" s="1">
        <v>43.756474859297867</v>
      </c>
    </row>
    <row r="78" spans="1:21" x14ac:dyDescent="0.35">
      <c r="A78" s="7" t="s">
        <v>86</v>
      </c>
      <c r="B78" s="7" t="s">
        <v>64</v>
      </c>
      <c r="C78" s="7">
        <v>2016</v>
      </c>
      <c r="D78" s="1">
        <v>22.9</v>
      </c>
      <c r="E78" s="1">
        <v>15.8</v>
      </c>
      <c r="F78" s="1">
        <v>6.9</v>
      </c>
      <c r="G78" s="1">
        <v>5</v>
      </c>
      <c r="H78" s="1">
        <v>14.3</v>
      </c>
      <c r="I78" s="1">
        <v>2.1</v>
      </c>
      <c r="J78" s="1">
        <v>33</v>
      </c>
    </row>
    <row r="79" spans="1:21" x14ac:dyDescent="0.35">
      <c r="A79" s="7" t="s">
        <v>66</v>
      </c>
      <c r="B79" s="7" t="s">
        <v>69</v>
      </c>
      <c r="C79" s="7">
        <v>2016</v>
      </c>
      <c r="D79" s="1">
        <v>17.5</v>
      </c>
      <c r="E79" s="1">
        <v>12.8</v>
      </c>
      <c r="F79" s="1">
        <v>1.8</v>
      </c>
      <c r="G79" s="1">
        <v>3.9</v>
      </c>
      <c r="H79" s="1">
        <v>23.7</v>
      </c>
      <c r="I79" s="1">
        <v>2.8</v>
      </c>
      <c r="J79" s="1">
        <v>37.5</v>
      </c>
    </row>
    <row r="80" spans="1:21" x14ac:dyDescent="0.35">
      <c r="A80" s="7" t="s">
        <v>31</v>
      </c>
      <c r="B80" s="7" t="s">
        <v>76</v>
      </c>
      <c r="C80" s="7">
        <v>2016</v>
      </c>
      <c r="D80" s="1">
        <v>21.5</v>
      </c>
      <c r="E80" s="1">
        <v>14.3</v>
      </c>
      <c r="F80" s="1">
        <v>3.9</v>
      </c>
      <c r="G80" s="1">
        <v>4.7</v>
      </c>
      <c r="H80" s="1">
        <v>14.6</v>
      </c>
      <c r="I80" s="1">
        <v>3.7</v>
      </c>
      <c r="J80" s="1">
        <v>37.299999999999997</v>
      </c>
    </row>
    <row r="81" spans="1:10" x14ac:dyDescent="0.35">
      <c r="A81" s="7" t="s">
        <v>17</v>
      </c>
      <c r="B81" s="7" t="s">
        <v>64</v>
      </c>
      <c r="C81" s="7">
        <v>2017</v>
      </c>
      <c r="D81" s="1">
        <v>21</v>
      </c>
      <c r="E81" s="1">
        <v>14.3</v>
      </c>
      <c r="F81" s="1">
        <v>2.1</v>
      </c>
      <c r="G81" s="1">
        <v>4.5999999999999996</v>
      </c>
      <c r="H81" s="1">
        <v>25.1</v>
      </c>
      <c r="I81" s="1">
        <v>6.5</v>
      </c>
      <c r="J81" s="1">
        <v>26.4</v>
      </c>
    </row>
    <row r="82" spans="1:10" x14ac:dyDescent="0.35">
      <c r="A82" s="7" t="s">
        <v>18</v>
      </c>
      <c r="B82" s="7" t="s">
        <v>21</v>
      </c>
      <c r="C82" s="7">
        <v>2017</v>
      </c>
      <c r="D82" s="1">
        <v>13.2</v>
      </c>
      <c r="E82" s="1">
        <v>18.7</v>
      </c>
      <c r="F82" s="1">
        <v>4.8</v>
      </c>
      <c r="G82" s="1">
        <v>9.6</v>
      </c>
      <c r="H82" s="1">
        <v>21.9</v>
      </c>
      <c r="I82" s="1">
        <v>6.2</v>
      </c>
      <c r="J82" s="1">
        <v>25.6</v>
      </c>
    </row>
    <row r="83" spans="1:10" x14ac:dyDescent="0.35">
      <c r="A83" s="7" t="s">
        <v>72</v>
      </c>
      <c r="B83" s="7" t="s">
        <v>74</v>
      </c>
      <c r="C83" s="7">
        <v>2017</v>
      </c>
      <c r="D83" s="1">
        <v>25.1</v>
      </c>
      <c r="E83" s="1">
        <v>18.3</v>
      </c>
      <c r="F83" s="1">
        <v>3.7</v>
      </c>
      <c r="G83" s="1">
        <v>5.6</v>
      </c>
      <c r="H83" s="1">
        <v>25.5</v>
      </c>
      <c r="I83" s="1">
        <v>2.4</v>
      </c>
      <c r="J83" s="1">
        <v>19.399999999999999</v>
      </c>
    </row>
    <row r="84" spans="1:10" x14ac:dyDescent="0.35">
      <c r="A84" s="7" t="s">
        <v>23</v>
      </c>
      <c r="B84" s="7" t="s">
        <v>75</v>
      </c>
      <c r="C84" s="7">
        <v>2017</v>
      </c>
      <c r="D84" s="1">
        <v>26.4</v>
      </c>
      <c r="E84" s="1">
        <v>17.100000000000001</v>
      </c>
      <c r="F84" s="1">
        <v>5.6</v>
      </c>
      <c r="G84" s="1">
        <v>3.5</v>
      </c>
      <c r="H84" s="1">
        <v>26.2</v>
      </c>
      <c r="I84" s="1">
        <v>1.3</v>
      </c>
      <c r="J84" s="1">
        <v>19.899999999999999</v>
      </c>
    </row>
    <row r="85" spans="1:10" x14ac:dyDescent="0.35">
      <c r="A85" s="7" t="s">
        <v>86</v>
      </c>
      <c r="B85" s="7" t="s">
        <v>74</v>
      </c>
      <c r="C85" s="7">
        <v>2017</v>
      </c>
      <c r="D85" s="1">
        <v>20.7</v>
      </c>
      <c r="E85" s="1">
        <v>16.100000000000001</v>
      </c>
      <c r="F85" s="1">
        <v>6.8</v>
      </c>
      <c r="G85" s="1">
        <v>3.9</v>
      </c>
      <c r="H85" s="1">
        <v>18.3</v>
      </c>
      <c r="I85" s="1">
        <v>3.3</v>
      </c>
      <c r="J85" s="1">
        <v>30.9</v>
      </c>
    </row>
    <row r="86" spans="1:10" x14ac:dyDescent="0.35">
      <c r="A86" s="7" t="s">
        <v>86</v>
      </c>
      <c r="B86" s="7" t="s">
        <v>75</v>
      </c>
      <c r="C86" s="7">
        <v>2017</v>
      </c>
      <c r="D86" s="1">
        <v>25.6</v>
      </c>
      <c r="E86" s="1">
        <v>16.899999999999999</v>
      </c>
      <c r="F86" s="1">
        <v>6.9</v>
      </c>
      <c r="G86" s="1">
        <v>5.5</v>
      </c>
      <c r="H86" s="1">
        <v>13.5</v>
      </c>
      <c r="I86" s="1">
        <v>1.1000000000000001</v>
      </c>
      <c r="J86" s="1">
        <v>30.5</v>
      </c>
    </row>
    <row r="87" spans="1:10" x14ac:dyDescent="0.35">
      <c r="A87" s="7" t="s">
        <v>77</v>
      </c>
      <c r="B87" s="7" t="s">
        <v>64</v>
      </c>
      <c r="C87" s="7">
        <v>2017</v>
      </c>
      <c r="D87" s="1">
        <v>22.8</v>
      </c>
      <c r="E87" s="1">
        <v>16.600000000000001</v>
      </c>
      <c r="F87" s="1">
        <v>2.6</v>
      </c>
      <c r="G87" s="1">
        <v>3.9</v>
      </c>
      <c r="H87" s="1">
        <v>17.899999999999999</v>
      </c>
      <c r="I87" s="1">
        <v>4.7</v>
      </c>
      <c r="J87" s="1">
        <v>31.5</v>
      </c>
    </row>
    <row r="88" spans="1:10" x14ac:dyDescent="0.35">
      <c r="A88" s="7" t="s">
        <v>78</v>
      </c>
      <c r="B88" s="7" t="s">
        <v>79</v>
      </c>
      <c r="C88" s="7">
        <v>2018</v>
      </c>
      <c r="D88" s="1">
        <v>19.399999999999999</v>
      </c>
      <c r="E88" s="1">
        <v>13.3</v>
      </c>
      <c r="F88" s="1">
        <v>2.6</v>
      </c>
      <c r="G88" s="1">
        <v>4.2</v>
      </c>
      <c r="H88">
        <v>20.7</v>
      </c>
      <c r="I88">
        <v>6.9</v>
      </c>
      <c r="J88" s="1">
        <v>32.9</v>
      </c>
    </row>
    <row r="89" spans="1:10" x14ac:dyDescent="0.35">
      <c r="A89" s="7" t="s">
        <v>86</v>
      </c>
      <c r="B89" s="7" t="s">
        <v>74</v>
      </c>
      <c r="C89" s="7">
        <v>2018</v>
      </c>
      <c r="D89" s="1">
        <v>22.8</v>
      </c>
      <c r="E89" s="1">
        <v>17.8</v>
      </c>
      <c r="F89" s="1">
        <v>4.9000000000000004</v>
      </c>
      <c r="G89" s="1">
        <v>4.2</v>
      </c>
      <c r="H89">
        <v>16</v>
      </c>
      <c r="I89" s="1">
        <v>4.5</v>
      </c>
      <c r="J89" s="1">
        <v>29.8</v>
      </c>
    </row>
    <row r="90" spans="1:10" x14ac:dyDescent="0.35">
      <c r="A90" s="7" t="s">
        <v>86</v>
      </c>
      <c r="B90" s="7" t="s">
        <v>75</v>
      </c>
      <c r="C90" s="7">
        <v>2018</v>
      </c>
      <c r="D90" s="1">
        <v>25.6</v>
      </c>
      <c r="E90" s="1">
        <v>16.899999999999999</v>
      </c>
      <c r="F90" s="1">
        <v>6.3</v>
      </c>
      <c r="G90" s="1">
        <v>4.0999999999999996</v>
      </c>
      <c r="H90">
        <f>2.55+8.98+4.14+0.56+0.27</f>
        <v>16.5</v>
      </c>
      <c r="I90" s="1">
        <v>1.6</v>
      </c>
      <c r="J90" s="1">
        <v>29</v>
      </c>
    </row>
    <row r="91" spans="1:10" x14ac:dyDescent="0.35">
      <c r="A91" s="7" t="s">
        <v>11</v>
      </c>
      <c r="B91" s="7" t="s">
        <v>64</v>
      </c>
      <c r="C91" s="7">
        <v>2019</v>
      </c>
      <c r="D91" s="1">
        <v>18.7</v>
      </c>
      <c r="E91" s="1">
        <v>12.6</v>
      </c>
      <c r="F91" s="1">
        <v>1.9</v>
      </c>
      <c r="G91" s="1">
        <v>2.9</v>
      </c>
      <c r="H91" s="1">
        <v>18.399999999999999</v>
      </c>
      <c r="I91" s="1">
        <v>1.1000000000000001</v>
      </c>
      <c r="J91" s="1">
        <v>44.4</v>
      </c>
    </row>
    <row r="92" spans="1:10" x14ac:dyDescent="0.35">
      <c r="A92" s="7" t="s">
        <v>88</v>
      </c>
      <c r="B92" s="7" t="s">
        <v>89</v>
      </c>
      <c r="C92" s="7">
        <v>2019</v>
      </c>
      <c r="D92" s="1">
        <v>17.600000000000001</v>
      </c>
      <c r="E92" s="1">
        <v>13.6</v>
      </c>
      <c r="F92" s="1">
        <v>2</v>
      </c>
      <c r="G92" s="1">
        <v>4.3</v>
      </c>
      <c r="H92" s="1">
        <v>21.3</v>
      </c>
      <c r="I92" s="1">
        <v>2.6</v>
      </c>
      <c r="J92" s="1">
        <v>38.6</v>
      </c>
    </row>
    <row r="93" spans="1:10" x14ac:dyDescent="0.35">
      <c r="A93" s="7" t="s">
        <v>86</v>
      </c>
      <c r="B93" s="7" t="s">
        <v>74</v>
      </c>
      <c r="C93" s="7">
        <v>2019</v>
      </c>
      <c r="D93" s="1">
        <v>28.3</v>
      </c>
      <c r="E93" s="1">
        <v>15.5</v>
      </c>
      <c r="F93" s="1">
        <v>4.5</v>
      </c>
      <c r="G93" s="1">
        <v>3.3</v>
      </c>
      <c r="H93" s="1">
        <v>16.600000000000001</v>
      </c>
      <c r="I93" s="1">
        <v>5.4</v>
      </c>
      <c r="J93" s="1">
        <v>26.4</v>
      </c>
    </row>
    <row r="94" spans="1:10" x14ac:dyDescent="0.35">
      <c r="A94" s="7" t="s">
        <v>86</v>
      </c>
      <c r="B94" s="7" t="s">
        <v>75</v>
      </c>
      <c r="C94" s="7">
        <v>2019</v>
      </c>
      <c r="D94" s="1">
        <v>29.5</v>
      </c>
      <c r="E94" s="1">
        <v>16.100000000000001</v>
      </c>
      <c r="F94" s="1">
        <v>3.6</v>
      </c>
      <c r="G94" s="1">
        <v>3</v>
      </c>
      <c r="H94" s="1">
        <v>14.1</v>
      </c>
      <c r="I94" s="1">
        <v>2.4</v>
      </c>
      <c r="J94" s="1">
        <v>31.3</v>
      </c>
    </row>
    <row r="95" spans="1:10" x14ac:dyDescent="0.35">
      <c r="A95" s="7" t="s">
        <v>65</v>
      </c>
      <c r="B95" s="7" t="s">
        <v>64</v>
      </c>
      <c r="C95" s="7">
        <v>2020</v>
      </c>
      <c r="D95" s="1">
        <v>17.038937082672764</v>
      </c>
      <c r="E95" s="1">
        <v>13.568134581790826</v>
      </c>
      <c r="F95" s="1">
        <v>3.3</v>
      </c>
      <c r="G95" s="1">
        <v>6.2</v>
      </c>
      <c r="H95" s="1">
        <v>18.974910424733398</v>
      </c>
      <c r="I95" s="1">
        <v>3.3903866506288334</v>
      </c>
      <c r="J95" s="1">
        <v>37.6</v>
      </c>
    </row>
    <row r="96" spans="1:10" x14ac:dyDescent="0.35">
      <c r="A96" s="7" t="s">
        <v>78</v>
      </c>
      <c r="B96" s="7" t="s">
        <v>81</v>
      </c>
      <c r="C96" s="7">
        <v>2021</v>
      </c>
      <c r="D96" s="1">
        <v>18.399999999999999</v>
      </c>
      <c r="E96" s="1">
        <v>15.4</v>
      </c>
      <c r="F96">
        <v>2.7</v>
      </c>
      <c r="G96">
        <v>3.9</v>
      </c>
      <c r="H96" s="1">
        <f>2+0.3+0.3+0.5+2.1+1.4+6.7+4.1</f>
        <v>17.399999999999999</v>
      </c>
      <c r="I96" s="1">
        <v>4.9000000000000004</v>
      </c>
      <c r="J96" s="1">
        <v>37.299999999999997</v>
      </c>
    </row>
    <row r="97" spans="1:10" x14ac:dyDescent="0.35">
      <c r="A97" s="7" t="s">
        <v>78</v>
      </c>
      <c r="B97" s="7" t="s">
        <v>80</v>
      </c>
      <c r="C97" s="7">
        <v>2021</v>
      </c>
      <c r="D97" s="1">
        <v>18.399999999999999</v>
      </c>
      <c r="E97" s="1">
        <v>14.8</v>
      </c>
      <c r="F97" s="1">
        <v>6.7</v>
      </c>
      <c r="G97" s="1">
        <v>2.7</v>
      </c>
      <c r="H97">
        <f>3.1+0.9+1+0.9+4.3+1.6+8.3+3.7</f>
        <v>23.8</v>
      </c>
      <c r="I97" s="1">
        <v>0.7</v>
      </c>
      <c r="J97" s="1">
        <v>32.9</v>
      </c>
    </row>
    <row r="98" spans="1:10" x14ac:dyDescent="0.35">
      <c r="D98" s="1"/>
      <c r="E98" s="1"/>
      <c r="F98" s="1"/>
      <c r="G98" s="1"/>
      <c r="H98" s="1"/>
      <c r="I98" s="1"/>
      <c r="J98" s="1"/>
    </row>
    <row r="99" spans="1:10" x14ac:dyDescent="0.35">
      <c r="D99" s="1"/>
      <c r="E99" s="1"/>
      <c r="F99" s="1"/>
      <c r="G99" s="1"/>
      <c r="H99" s="1"/>
      <c r="I99" s="1"/>
      <c r="J99" s="1"/>
    </row>
    <row r="100" spans="1:10" x14ac:dyDescent="0.35">
      <c r="D100" s="1"/>
      <c r="E100" s="1"/>
      <c r="F100" s="1"/>
      <c r="G100" s="1"/>
      <c r="H100" s="1"/>
      <c r="I100" s="1"/>
      <c r="J100" s="1"/>
    </row>
    <row r="101" spans="1:10" x14ac:dyDescent="0.35">
      <c r="D101" s="1"/>
      <c r="E101" s="1"/>
      <c r="F101" s="1"/>
      <c r="G101" s="1"/>
      <c r="H101" s="1"/>
      <c r="I101" s="1"/>
      <c r="J101" s="1"/>
    </row>
    <row r="102" spans="1:10" x14ac:dyDescent="0.35">
      <c r="D102" s="1"/>
      <c r="E102" s="1"/>
      <c r="F102" s="1"/>
      <c r="G102" s="1"/>
      <c r="H102" s="1"/>
      <c r="I102" s="1"/>
      <c r="J102" s="1"/>
    </row>
    <row r="103" spans="1:10" x14ac:dyDescent="0.35">
      <c r="D103" s="1"/>
      <c r="E103" s="1"/>
      <c r="F103" s="1"/>
      <c r="G103" s="1"/>
      <c r="H103" s="1"/>
      <c r="I103" s="1"/>
      <c r="J103" s="1"/>
    </row>
    <row r="104" spans="1:10" x14ac:dyDescent="0.35">
      <c r="D104" s="1"/>
      <c r="E104" s="1"/>
      <c r="F104" s="1"/>
      <c r="G104" s="1"/>
      <c r="H104" s="1"/>
      <c r="I104" s="1"/>
      <c r="J104" s="1"/>
    </row>
    <row r="105" spans="1:10" x14ac:dyDescent="0.35">
      <c r="D105" s="1"/>
      <c r="E105" s="1"/>
      <c r="F105" s="1"/>
      <c r="G105" s="1"/>
      <c r="H105" s="1"/>
      <c r="I105" s="1"/>
      <c r="J105" s="1"/>
    </row>
    <row r="106" spans="1:10" x14ac:dyDescent="0.35">
      <c r="D106" s="1"/>
      <c r="E106" s="1"/>
      <c r="F106" s="1"/>
      <c r="G106" s="1"/>
      <c r="H106" s="1"/>
      <c r="I106" s="1"/>
      <c r="J106" s="1"/>
    </row>
    <row r="107" spans="1:10" x14ac:dyDescent="0.35">
      <c r="D107" s="1"/>
      <c r="E107" s="1"/>
      <c r="F107" s="1"/>
      <c r="G107" s="1"/>
      <c r="H107" s="1"/>
      <c r="I107" s="1"/>
      <c r="J107" s="1"/>
    </row>
    <row r="108" spans="1:10" x14ac:dyDescent="0.35">
      <c r="D108" s="1"/>
      <c r="E108" s="1"/>
      <c r="F108" s="1"/>
      <c r="G108" s="1"/>
      <c r="H108" s="1"/>
      <c r="I108" s="1"/>
      <c r="J108" s="1"/>
    </row>
    <row r="109" spans="1:10" x14ac:dyDescent="0.35">
      <c r="D109" s="1"/>
      <c r="E109" s="1"/>
      <c r="F109" s="1"/>
      <c r="G109" s="1"/>
      <c r="H109" s="1"/>
      <c r="I109" s="1"/>
      <c r="J109" s="1"/>
    </row>
    <row r="110" spans="1:10" x14ac:dyDescent="0.35">
      <c r="D110" s="1"/>
      <c r="E110" s="1"/>
      <c r="F110" s="1"/>
      <c r="G110" s="1"/>
      <c r="H110" s="1"/>
      <c r="I110" s="1"/>
      <c r="J110" s="1"/>
    </row>
    <row r="111" spans="1:10" x14ac:dyDescent="0.35">
      <c r="D111" s="1"/>
      <c r="E111" s="1"/>
      <c r="F111" s="1"/>
      <c r="G111" s="1"/>
      <c r="H111" s="1"/>
      <c r="I111" s="1"/>
      <c r="J111" s="1"/>
    </row>
    <row r="112" spans="1:10" x14ac:dyDescent="0.35">
      <c r="D112" s="1"/>
      <c r="E112" s="1"/>
      <c r="F112" s="1"/>
      <c r="G112" s="1"/>
      <c r="H112" s="1"/>
      <c r="I112" s="1"/>
      <c r="J112" s="1"/>
    </row>
    <row r="113" spans="4:10" x14ac:dyDescent="0.35">
      <c r="D113" s="1"/>
      <c r="E113" s="1"/>
      <c r="F113" s="1"/>
      <c r="G113" s="1"/>
      <c r="H113" s="1"/>
      <c r="I113" s="1"/>
      <c r="J113" s="1"/>
    </row>
    <row r="114" spans="4:10" x14ac:dyDescent="0.35">
      <c r="D114" s="1"/>
      <c r="E114" s="1"/>
      <c r="F114" s="1"/>
      <c r="G114" s="1"/>
      <c r="H114" s="1"/>
      <c r="I114" s="1"/>
      <c r="J114" s="1"/>
    </row>
    <row r="115" spans="4:10" x14ac:dyDescent="0.35">
      <c r="D115" s="1"/>
      <c r="E115" s="1"/>
      <c r="F115" s="1"/>
      <c r="G115" s="1"/>
      <c r="H115" s="1"/>
      <c r="I115" s="1"/>
      <c r="J115" s="1"/>
    </row>
    <row r="116" spans="4:10" x14ac:dyDescent="0.35">
      <c r="D116" s="1"/>
      <c r="E116" s="1"/>
      <c r="F116" s="1"/>
      <c r="G116" s="1"/>
      <c r="H116" s="1"/>
      <c r="I116" s="1"/>
      <c r="J116" s="1"/>
    </row>
    <row r="117" spans="4:10" x14ac:dyDescent="0.35">
      <c r="D117" s="1"/>
      <c r="E117" s="1"/>
      <c r="F117" s="1"/>
      <c r="G117" s="1"/>
      <c r="H117" s="1"/>
      <c r="I117" s="1"/>
      <c r="J117" s="1"/>
    </row>
    <row r="118" spans="4:10" x14ac:dyDescent="0.35">
      <c r="D118" s="1"/>
      <c r="E118" s="1"/>
      <c r="F118" s="1"/>
      <c r="G118" s="1"/>
      <c r="H118" s="1"/>
      <c r="I118" s="1"/>
      <c r="J118" s="1"/>
    </row>
    <row r="119" spans="4:10" x14ac:dyDescent="0.35">
      <c r="D119" s="1"/>
      <c r="E119" s="1"/>
      <c r="F119" s="1"/>
      <c r="G119" s="1"/>
      <c r="H119" s="1"/>
      <c r="I119" s="1"/>
      <c r="J119" s="1"/>
    </row>
    <row r="120" spans="4:10" x14ac:dyDescent="0.35">
      <c r="D120" s="1"/>
      <c r="E120" s="1"/>
      <c r="F120" s="1"/>
      <c r="G120" s="1"/>
      <c r="H120" s="1"/>
      <c r="I120" s="1"/>
      <c r="J120" s="1"/>
    </row>
    <row r="121" spans="4:10" x14ac:dyDescent="0.35">
      <c r="D121" s="1"/>
      <c r="E121" s="1"/>
      <c r="F121" s="1"/>
      <c r="G121" s="1"/>
      <c r="H121" s="1"/>
      <c r="I121" s="1"/>
      <c r="J121" s="1"/>
    </row>
    <row r="122" spans="4:10" x14ac:dyDescent="0.35">
      <c r="D122" s="1"/>
      <c r="E122" s="1"/>
      <c r="F122" s="1"/>
      <c r="G122" s="1"/>
      <c r="H122" s="1"/>
      <c r="I122" s="1"/>
      <c r="J122" s="1"/>
    </row>
    <row r="123" spans="4:10" x14ac:dyDescent="0.35">
      <c r="D123" s="1"/>
      <c r="E123" s="1"/>
      <c r="F123" s="1"/>
      <c r="G123" s="1"/>
      <c r="H123" s="1"/>
      <c r="I123" s="1"/>
      <c r="J123" s="1"/>
    </row>
    <row r="124" spans="4:10" x14ac:dyDescent="0.35">
      <c r="D124" s="1"/>
      <c r="E124" s="1"/>
      <c r="F124" s="1"/>
      <c r="G124" s="1"/>
      <c r="H124" s="1"/>
      <c r="I124" s="1"/>
      <c r="J124" s="1"/>
    </row>
    <row r="125" spans="4:10" x14ac:dyDescent="0.35">
      <c r="D125" s="1"/>
      <c r="E125" s="1"/>
      <c r="F125" s="1"/>
      <c r="G125" s="1"/>
      <c r="H125" s="1"/>
      <c r="I125" s="1"/>
      <c r="J125" s="1"/>
    </row>
    <row r="126" spans="4:10" x14ac:dyDescent="0.35">
      <c r="D126" s="1"/>
      <c r="E126" s="1"/>
      <c r="F126" s="1"/>
      <c r="G126" s="1"/>
      <c r="H126" s="1"/>
      <c r="I126" s="1"/>
      <c r="J126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sqref="A1:J19"/>
    </sheetView>
  </sheetViews>
  <sheetFormatPr defaultRowHeight="15.5" x14ac:dyDescent="0.35"/>
  <sheetData>
    <row r="1" spans="1:9" x14ac:dyDescent="0.35">
      <c r="A1" t="s">
        <v>34</v>
      </c>
    </row>
    <row r="2" spans="1:9" ht="16" thickBot="1" x14ac:dyDescent="0.4"/>
    <row r="3" spans="1:9" x14ac:dyDescent="0.35">
      <c r="A3" s="6" t="s">
        <v>35</v>
      </c>
      <c r="B3" s="6"/>
    </row>
    <row r="4" spans="1:9" x14ac:dyDescent="0.35">
      <c r="A4" s="3" t="s">
        <v>36</v>
      </c>
      <c r="B4" s="3">
        <v>0.56507611334603591</v>
      </c>
    </row>
    <row r="5" spans="1:9" x14ac:dyDescent="0.35">
      <c r="A5" s="3" t="s">
        <v>37</v>
      </c>
      <c r="B5" s="3">
        <v>0.31931101387426208</v>
      </c>
    </row>
    <row r="6" spans="1:9" x14ac:dyDescent="0.35">
      <c r="A6" s="3" t="s">
        <v>38</v>
      </c>
      <c r="B6" s="3">
        <v>0.31174780291730947</v>
      </c>
    </row>
    <row r="7" spans="1:9" x14ac:dyDescent="0.35">
      <c r="A7" s="3" t="s">
        <v>39</v>
      </c>
      <c r="B7" s="3">
        <v>5.9198473985669615</v>
      </c>
    </row>
    <row r="8" spans="1:9" ht="16" thickBot="1" x14ac:dyDescent="0.4">
      <c r="A8" s="4" t="s">
        <v>40</v>
      </c>
      <c r="B8" s="4">
        <v>92</v>
      </c>
    </row>
    <row r="10" spans="1:9" ht="16" thickBot="1" x14ac:dyDescent="0.4">
      <c r="A10" t="s">
        <v>41</v>
      </c>
    </row>
    <row r="11" spans="1:9" x14ac:dyDescent="0.35">
      <c r="A11" s="5"/>
      <c r="B11" s="5" t="s">
        <v>46</v>
      </c>
      <c r="C11" s="5" t="s">
        <v>47</v>
      </c>
      <c r="D11" s="5" t="s">
        <v>48</v>
      </c>
      <c r="E11" s="5" t="s">
        <v>49</v>
      </c>
      <c r="F11" s="5" t="s">
        <v>50</v>
      </c>
    </row>
    <row r="12" spans="1:9" x14ac:dyDescent="0.35">
      <c r="A12" s="3" t="s">
        <v>42</v>
      </c>
      <c r="B12" s="3">
        <v>1</v>
      </c>
      <c r="C12" s="3">
        <v>1479.5468031132118</v>
      </c>
      <c r="D12" s="3">
        <v>1479.5468031132118</v>
      </c>
      <c r="E12" s="3">
        <v>42.218974942214011</v>
      </c>
      <c r="F12" s="3">
        <v>4.4121386288997529E-9</v>
      </c>
    </row>
    <row r="13" spans="1:9" x14ac:dyDescent="0.35">
      <c r="A13" s="3" t="s">
        <v>43</v>
      </c>
      <c r="B13" s="3">
        <v>90</v>
      </c>
      <c r="C13" s="3">
        <v>3154.0133900088017</v>
      </c>
      <c r="D13" s="3">
        <v>35.044593222320017</v>
      </c>
      <c r="E13" s="3"/>
      <c r="F13" s="3"/>
    </row>
    <row r="14" spans="1:9" ht="16" thickBot="1" x14ac:dyDescent="0.4">
      <c r="A14" s="4" t="s">
        <v>44</v>
      </c>
      <c r="B14" s="4">
        <v>91</v>
      </c>
      <c r="C14" s="4">
        <v>4633.5601931220135</v>
      </c>
      <c r="D14" s="4"/>
      <c r="E14" s="4"/>
      <c r="F14" s="4"/>
    </row>
    <row r="15" spans="1:9" ht="16" thickBot="1" x14ac:dyDescent="0.4"/>
    <row r="16" spans="1:9" x14ac:dyDescent="0.35">
      <c r="A16" s="5"/>
      <c r="B16" s="5" t="s">
        <v>51</v>
      </c>
      <c r="C16" s="5" t="s">
        <v>39</v>
      </c>
      <c r="D16" s="5" t="s">
        <v>52</v>
      </c>
      <c r="E16" s="5" t="s">
        <v>53</v>
      </c>
      <c r="F16" s="5" t="s">
        <v>54</v>
      </c>
      <c r="G16" s="5" t="s">
        <v>55</v>
      </c>
      <c r="H16" s="5" t="s">
        <v>56</v>
      </c>
      <c r="I16" s="5" t="s">
        <v>57</v>
      </c>
    </row>
    <row r="17" spans="1:9" x14ac:dyDescent="0.35">
      <c r="A17" s="3" t="s">
        <v>45</v>
      </c>
      <c r="B17" s="3">
        <v>875.03603423900927</v>
      </c>
      <c r="C17" s="3">
        <v>130.89864378360923</v>
      </c>
      <c r="D17" s="3">
        <v>6.6848365188988987</v>
      </c>
      <c r="E17" s="3">
        <v>1.8853421910752038E-9</v>
      </c>
      <c r="F17" s="3">
        <v>614.98303122146081</v>
      </c>
      <c r="G17" s="3">
        <v>1135.0890372565577</v>
      </c>
      <c r="H17" s="3">
        <v>614.98303122146081</v>
      </c>
      <c r="I17" s="3">
        <v>1135.0890372565577</v>
      </c>
    </row>
    <row r="18" spans="1:9" ht="16" thickBot="1" x14ac:dyDescent="0.4">
      <c r="A18" s="4" t="s">
        <v>58</v>
      </c>
      <c r="B18" s="4">
        <v>-0.42412326515320004</v>
      </c>
      <c r="C18" s="4">
        <v>6.5273703423915419E-2</v>
      </c>
      <c r="D18" s="4">
        <v>-6.4976130188103731</v>
      </c>
      <c r="E18" s="4">
        <v>4.4121386288996901E-9</v>
      </c>
      <c r="F18" s="4">
        <v>-0.55380086992294142</v>
      </c>
      <c r="G18" s="4">
        <v>-0.29444566038345865</v>
      </c>
      <c r="H18" s="4">
        <v>-0.55380086992294142</v>
      </c>
      <c r="I18" s="4">
        <v>-0.29444566038345865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tabSelected="1" topLeftCell="A17" workbookViewId="0">
      <selection activeCell="M62" sqref="M62:M63"/>
    </sheetView>
  </sheetViews>
  <sheetFormatPr defaultRowHeight="15.5" x14ac:dyDescent="0.35"/>
  <sheetData>
    <row r="1" spans="1:20" x14ac:dyDescent="0.35">
      <c r="A1" t="s">
        <v>2</v>
      </c>
      <c r="C1" t="s">
        <v>13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L1" t="s">
        <v>34</v>
      </c>
    </row>
    <row r="2" spans="1:20" ht="16" thickBot="1" x14ac:dyDescent="0.4">
      <c r="A2" s="7" t="s">
        <v>31</v>
      </c>
      <c r="B2" s="7" t="s">
        <v>21</v>
      </c>
      <c r="C2" s="7">
        <v>1987</v>
      </c>
      <c r="D2">
        <v>39.299999999999997</v>
      </c>
      <c r="E2">
        <v>7.7</v>
      </c>
      <c r="F2">
        <v>4.5</v>
      </c>
      <c r="G2">
        <v>7</v>
      </c>
      <c r="H2">
        <v>8.3000000000000007</v>
      </c>
      <c r="I2">
        <v>8.3000000000000007</v>
      </c>
      <c r="J2">
        <v>24.9</v>
      </c>
    </row>
    <row r="3" spans="1:20" x14ac:dyDescent="0.35">
      <c r="A3" s="7" t="s">
        <v>61</v>
      </c>
      <c r="B3" s="7" t="s">
        <v>62</v>
      </c>
      <c r="C3" s="7">
        <v>1987</v>
      </c>
      <c r="D3" s="2">
        <v>30.5</v>
      </c>
      <c r="E3" s="2">
        <v>8</v>
      </c>
      <c r="F3" s="2">
        <v>7.2</v>
      </c>
      <c r="G3" s="2">
        <v>5</v>
      </c>
      <c r="H3" s="2">
        <v>10.9</v>
      </c>
      <c r="I3" s="2">
        <v>22.3</v>
      </c>
      <c r="J3" s="2">
        <v>16</v>
      </c>
      <c r="L3" s="6" t="s">
        <v>35</v>
      </c>
      <c r="M3" s="6"/>
    </row>
    <row r="4" spans="1:20" x14ac:dyDescent="0.35">
      <c r="A4" s="7" t="s">
        <v>11</v>
      </c>
      <c r="B4" s="7" t="s">
        <v>71</v>
      </c>
      <c r="C4" s="7">
        <v>1987</v>
      </c>
      <c r="D4" s="2">
        <v>12.3</v>
      </c>
      <c r="E4" s="2">
        <v>9.8000000000000007</v>
      </c>
      <c r="F4" s="2">
        <v>11.3</v>
      </c>
      <c r="G4" s="2">
        <v>5.5</v>
      </c>
      <c r="H4" s="2">
        <v>16.600000000000001</v>
      </c>
      <c r="I4" s="2">
        <v>4.9000000000000004</v>
      </c>
      <c r="J4" s="2">
        <v>39.6</v>
      </c>
      <c r="L4" s="3" t="s">
        <v>36</v>
      </c>
      <c r="M4" s="3">
        <v>0.56507611334603591</v>
      </c>
    </row>
    <row r="5" spans="1:20" x14ac:dyDescent="0.35">
      <c r="A5" s="7" t="s">
        <v>1</v>
      </c>
      <c r="B5" s="7" t="s">
        <v>62</v>
      </c>
      <c r="C5" s="7">
        <v>1988</v>
      </c>
      <c r="D5" s="1">
        <f>7.1+5.5+13.9+4.8</f>
        <v>31.3</v>
      </c>
      <c r="E5" s="1">
        <v>8.1</v>
      </c>
      <c r="F5" s="1">
        <v>6.4</v>
      </c>
      <c r="G5" s="1">
        <v>5.4</v>
      </c>
      <c r="H5" s="1">
        <v>16.3</v>
      </c>
      <c r="I5" s="1">
        <v>17.100000000000001</v>
      </c>
      <c r="J5" s="1">
        <v>15.4</v>
      </c>
      <c r="L5" s="3" t="s">
        <v>37</v>
      </c>
      <c r="M5" s="3">
        <v>0.31931101387426208</v>
      </c>
    </row>
    <row r="6" spans="1:20" x14ac:dyDescent="0.35">
      <c r="A6" s="7" t="s">
        <v>17</v>
      </c>
      <c r="B6" s="7" t="s">
        <v>64</v>
      </c>
      <c r="C6" s="7">
        <v>1990</v>
      </c>
      <c r="D6" s="1">
        <v>31.3</v>
      </c>
      <c r="E6" s="1">
        <v>8.9</v>
      </c>
      <c r="F6" s="1">
        <v>5</v>
      </c>
      <c r="G6" s="1">
        <v>4.8</v>
      </c>
      <c r="H6" s="1">
        <v>12.7</v>
      </c>
      <c r="I6" s="1">
        <v>4.0999999999999996</v>
      </c>
      <c r="J6" s="1">
        <v>33.200000000000003</v>
      </c>
      <c r="L6" s="3" t="s">
        <v>38</v>
      </c>
      <c r="M6" s="3">
        <v>0.31174780291730947</v>
      </c>
    </row>
    <row r="7" spans="1:20" x14ac:dyDescent="0.35">
      <c r="A7" s="7" t="s">
        <v>77</v>
      </c>
      <c r="B7" s="7" t="s">
        <v>21</v>
      </c>
      <c r="C7" s="7">
        <v>1990</v>
      </c>
      <c r="D7" s="1">
        <v>37.200000000000003</v>
      </c>
      <c r="E7" s="1">
        <v>6.9</v>
      </c>
      <c r="F7" s="1">
        <v>4.9000000000000004</v>
      </c>
      <c r="G7" s="1">
        <v>6.4</v>
      </c>
      <c r="H7" s="1">
        <v>7.8</v>
      </c>
      <c r="I7" s="1">
        <v>19.2</v>
      </c>
      <c r="J7" s="1">
        <v>17.600000000000001</v>
      </c>
      <c r="L7" s="3" t="s">
        <v>39</v>
      </c>
      <c r="M7" s="3">
        <v>5.9198473985669615</v>
      </c>
    </row>
    <row r="8" spans="1:20" ht="16" thickBot="1" x14ac:dyDescent="0.4">
      <c r="A8" s="7" t="s">
        <v>1</v>
      </c>
      <c r="B8" s="7" t="s">
        <v>63</v>
      </c>
      <c r="C8" s="7">
        <v>1990</v>
      </c>
      <c r="D8" s="1">
        <v>37.799999999999997</v>
      </c>
      <c r="E8" s="1">
        <v>12.6</v>
      </c>
      <c r="F8" s="1">
        <v>6</v>
      </c>
      <c r="G8" s="1">
        <v>5.0999999999999996</v>
      </c>
      <c r="H8" s="1">
        <v>18.3</v>
      </c>
      <c r="I8" s="1">
        <v>4.0999999999999996</v>
      </c>
      <c r="J8" s="1">
        <v>16.100000000000001</v>
      </c>
      <c r="L8" s="4" t="s">
        <v>40</v>
      </c>
      <c r="M8" s="4">
        <v>92</v>
      </c>
    </row>
    <row r="9" spans="1:20" x14ac:dyDescent="0.35">
      <c r="A9" s="7" t="s">
        <v>10</v>
      </c>
      <c r="B9" s="7" t="s">
        <v>64</v>
      </c>
      <c r="C9" s="7">
        <v>1992</v>
      </c>
      <c r="D9" s="1">
        <v>32.799999999999997</v>
      </c>
      <c r="E9" s="1">
        <v>13</v>
      </c>
      <c r="F9" s="1">
        <v>1.6</v>
      </c>
      <c r="G9" s="1">
        <v>3.4</v>
      </c>
      <c r="H9" s="1">
        <v>11.1</v>
      </c>
      <c r="I9" s="1">
        <v>10.8</v>
      </c>
      <c r="J9" s="1">
        <v>27.3</v>
      </c>
    </row>
    <row r="10" spans="1:20" ht="16" thickBot="1" x14ac:dyDescent="0.4">
      <c r="A10" s="7" t="s">
        <v>65</v>
      </c>
      <c r="B10" s="7" t="s">
        <v>21</v>
      </c>
      <c r="C10" s="7">
        <v>1992</v>
      </c>
      <c r="D10">
        <v>21.6</v>
      </c>
      <c r="E10">
        <v>6.1</v>
      </c>
      <c r="F10">
        <v>3.9</v>
      </c>
      <c r="G10">
        <v>6.7</v>
      </c>
      <c r="H10">
        <v>11.8</v>
      </c>
      <c r="I10">
        <v>7.7</v>
      </c>
      <c r="J10">
        <v>42.2</v>
      </c>
      <c r="L10" t="s">
        <v>41</v>
      </c>
    </row>
    <row r="11" spans="1:20" x14ac:dyDescent="0.35">
      <c r="A11" s="7" t="s">
        <v>66</v>
      </c>
      <c r="B11" s="7" t="s">
        <v>67</v>
      </c>
      <c r="C11" s="7">
        <v>1993</v>
      </c>
      <c r="D11" s="1">
        <v>25.2</v>
      </c>
      <c r="E11" s="1">
        <v>9.1999999999999993</v>
      </c>
      <c r="F11" s="1">
        <v>2.8</v>
      </c>
      <c r="G11" s="1">
        <v>6.3</v>
      </c>
      <c r="H11" s="1">
        <v>19.3</v>
      </c>
      <c r="I11" s="1">
        <v>5.0999999999999996</v>
      </c>
      <c r="J11" s="1">
        <v>32.1</v>
      </c>
      <c r="L11" s="5"/>
      <c r="M11" s="5" t="s">
        <v>46</v>
      </c>
      <c r="N11" s="5" t="s">
        <v>47</v>
      </c>
      <c r="O11" s="5" t="s">
        <v>48</v>
      </c>
      <c r="P11" s="5" t="s">
        <v>49</v>
      </c>
      <c r="Q11" s="5" t="s">
        <v>50</v>
      </c>
    </row>
    <row r="12" spans="1:20" x14ac:dyDescent="0.35">
      <c r="A12" s="7" t="s">
        <v>29</v>
      </c>
      <c r="B12" s="7" t="s">
        <v>21</v>
      </c>
      <c r="C12" s="7">
        <v>1993</v>
      </c>
      <c r="D12" s="1">
        <v>26.2</v>
      </c>
      <c r="E12" s="1">
        <v>10.4</v>
      </c>
      <c r="F12" s="1">
        <v>2.7</v>
      </c>
      <c r="G12" s="1">
        <v>5.9</v>
      </c>
      <c r="H12" s="1">
        <v>12.1</v>
      </c>
      <c r="I12" s="1">
        <v>5.8</v>
      </c>
      <c r="J12" s="1">
        <v>36.9</v>
      </c>
      <c r="L12" s="3" t="s">
        <v>42</v>
      </c>
      <c r="M12" s="3">
        <v>1</v>
      </c>
      <c r="N12" s="3">
        <v>1479.5468031132118</v>
      </c>
      <c r="O12" s="3">
        <v>1479.5468031132118</v>
      </c>
      <c r="P12" s="3">
        <v>42.218974942214011</v>
      </c>
      <c r="Q12" s="3">
        <v>4.4121386288997529E-9</v>
      </c>
    </row>
    <row r="13" spans="1:20" x14ac:dyDescent="0.35">
      <c r="A13" s="7" t="s">
        <v>11</v>
      </c>
      <c r="B13" s="7" t="s">
        <v>64</v>
      </c>
      <c r="C13" s="7">
        <v>1993</v>
      </c>
      <c r="D13" s="1">
        <v>39.4</v>
      </c>
      <c r="E13" s="1">
        <v>9.6</v>
      </c>
      <c r="F13" s="1">
        <v>2.2999999999999998</v>
      </c>
      <c r="G13" s="1">
        <v>4.7</v>
      </c>
      <c r="H13" s="1">
        <v>17.100000000000001</v>
      </c>
      <c r="I13" s="1">
        <v>1.8</v>
      </c>
      <c r="J13" s="1">
        <v>25.1</v>
      </c>
      <c r="L13" s="3" t="s">
        <v>43</v>
      </c>
      <c r="M13" s="3">
        <v>90</v>
      </c>
      <c r="N13" s="3">
        <v>3154.0133900088017</v>
      </c>
      <c r="O13" s="3">
        <v>35.044593222320017</v>
      </c>
      <c r="P13" s="3"/>
      <c r="Q13" s="3"/>
    </row>
    <row r="14" spans="1:20" ht="16" thickBot="1" x14ac:dyDescent="0.4">
      <c r="A14" s="7" t="s">
        <v>1</v>
      </c>
      <c r="B14" s="7" t="s">
        <v>64</v>
      </c>
      <c r="C14" s="7">
        <v>1994</v>
      </c>
      <c r="D14" s="1">
        <v>35.9</v>
      </c>
      <c r="E14" s="1">
        <v>9.1999999999999993</v>
      </c>
      <c r="F14" s="1">
        <v>4.5</v>
      </c>
      <c r="G14" s="1">
        <v>5.6</v>
      </c>
      <c r="H14" s="1">
        <v>20.100000000000001</v>
      </c>
      <c r="I14" s="1">
        <v>3.6</v>
      </c>
      <c r="J14" s="1">
        <v>21.1</v>
      </c>
      <c r="L14" s="4" t="s">
        <v>44</v>
      </c>
      <c r="M14" s="4">
        <v>91</v>
      </c>
      <c r="N14" s="4">
        <v>4633.5601931220135</v>
      </c>
      <c r="O14" s="4"/>
      <c r="P14" s="4"/>
      <c r="Q14" s="4"/>
    </row>
    <row r="15" spans="1:20" ht="16" thickBot="1" x14ac:dyDescent="0.4">
      <c r="A15" s="7" t="s">
        <v>10</v>
      </c>
      <c r="B15" s="7" t="s">
        <v>64</v>
      </c>
      <c r="C15" s="7">
        <v>1994</v>
      </c>
      <c r="D15" s="1">
        <v>26.9</v>
      </c>
      <c r="E15" s="1">
        <v>9</v>
      </c>
      <c r="F15" s="1">
        <v>1.9</v>
      </c>
      <c r="G15" s="1">
        <v>4.7</v>
      </c>
      <c r="H15" s="1">
        <v>11.9</v>
      </c>
      <c r="I15" s="1">
        <v>22.9</v>
      </c>
      <c r="J15" s="1">
        <v>22.7</v>
      </c>
    </row>
    <row r="16" spans="1:20" x14ac:dyDescent="0.35">
      <c r="A16" s="7" t="s">
        <v>22</v>
      </c>
      <c r="B16" s="7" t="s">
        <v>64</v>
      </c>
      <c r="C16" s="7">
        <v>1995</v>
      </c>
      <c r="D16" s="1">
        <v>42.2</v>
      </c>
      <c r="E16" s="1">
        <v>12</v>
      </c>
      <c r="F16" s="1">
        <v>6.3</v>
      </c>
      <c r="G16" s="1">
        <v>6.4</v>
      </c>
      <c r="H16" s="1">
        <v>11.2</v>
      </c>
      <c r="I16" s="1">
        <v>1</v>
      </c>
      <c r="J16" s="1">
        <v>20.9</v>
      </c>
      <c r="L16" s="5"/>
      <c r="M16" s="5" t="s">
        <v>51</v>
      </c>
      <c r="N16" s="5" t="s">
        <v>39</v>
      </c>
      <c r="O16" s="5" t="s">
        <v>52</v>
      </c>
      <c r="P16" s="5" t="s">
        <v>53</v>
      </c>
      <c r="Q16" s="5" t="s">
        <v>54</v>
      </c>
      <c r="R16" s="5" t="s">
        <v>55</v>
      </c>
      <c r="S16" s="5" t="s">
        <v>56</v>
      </c>
      <c r="T16" s="5" t="s">
        <v>57</v>
      </c>
    </row>
    <row r="17" spans="1:20" x14ac:dyDescent="0.35">
      <c r="A17" s="7" t="s">
        <v>29</v>
      </c>
      <c r="B17" s="7" t="s">
        <v>21</v>
      </c>
      <c r="C17" s="7">
        <v>1995</v>
      </c>
      <c r="D17" s="1">
        <v>23.3</v>
      </c>
      <c r="E17" s="1">
        <v>11.6</v>
      </c>
      <c r="F17" s="1">
        <v>2.7</v>
      </c>
      <c r="G17" s="1">
        <v>6</v>
      </c>
      <c r="H17" s="1">
        <v>11.9</v>
      </c>
      <c r="I17" s="1">
        <v>4.0999999999999996</v>
      </c>
      <c r="J17" s="1">
        <v>40.4</v>
      </c>
      <c r="L17" s="3" t="s">
        <v>45</v>
      </c>
      <c r="M17" s="3">
        <v>875.03603423900927</v>
      </c>
      <c r="N17" s="3">
        <v>130.89864378360923</v>
      </c>
      <c r="O17" s="3">
        <v>6.6848365188988987</v>
      </c>
      <c r="P17" s="3">
        <v>1.8853421910752038E-9</v>
      </c>
      <c r="Q17" s="3">
        <v>614.98303122146081</v>
      </c>
      <c r="R17" s="3">
        <v>1135.0890372565577</v>
      </c>
      <c r="S17" s="3">
        <v>614.98303122146081</v>
      </c>
      <c r="T17" s="3">
        <v>1135.0890372565577</v>
      </c>
    </row>
    <row r="18" spans="1:20" ht="16" thickBot="1" x14ac:dyDescent="0.4">
      <c r="A18" s="7" t="s">
        <v>86</v>
      </c>
      <c r="B18" s="7" t="s">
        <v>87</v>
      </c>
      <c r="C18" s="7">
        <v>1995</v>
      </c>
      <c r="D18" s="1">
        <v>32.5</v>
      </c>
      <c r="E18" s="1">
        <v>10</v>
      </c>
      <c r="F18" s="1">
        <v>5.0999999999999996</v>
      </c>
      <c r="G18" s="1">
        <v>5</v>
      </c>
      <c r="H18" s="1">
        <v>21.6</v>
      </c>
      <c r="I18" s="1">
        <v>5</v>
      </c>
      <c r="J18" s="1">
        <v>20.8</v>
      </c>
      <c r="L18" s="4" t="s">
        <v>58</v>
      </c>
      <c r="M18" s="4">
        <v>-0.42412326515320004</v>
      </c>
      <c r="N18" s="4">
        <v>6.5273703423915419E-2</v>
      </c>
      <c r="O18" s="4">
        <v>-6.4976130188103731</v>
      </c>
      <c r="P18" s="4">
        <v>4.4121386288996901E-9</v>
      </c>
      <c r="Q18" s="4">
        <v>-0.55380086992294142</v>
      </c>
      <c r="R18" s="4">
        <v>-0.29444566038345865</v>
      </c>
      <c r="S18" s="4">
        <v>-0.55380086992294142</v>
      </c>
      <c r="T18" s="4">
        <v>-0.29444566038345865</v>
      </c>
    </row>
    <row r="19" spans="1:20" x14ac:dyDescent="0.35">
      <c r="A19" s="7" t="s">
        <v>86</v>
      </c>
      <c r="B19" s="7" t="s">
        <v>80</v>
      </c>
      <c r="C19" s="7">
        <v>1995</v>
      </c>
      <c r="D19" s="1">
        <v>34.700000000000003</v>
      </c>
      <c r="E19" s="1">
        <v>8.6999999999999993</v>
      </c>
      <c r="F19" s="1">
        <v>7</v>
      </c>
      <c r="G19" s="1">
        <v>5.5</v>
      </c>
      <c r="H19" s="1">
        <v>14.9</v>
      </c>
      <c r="I19" s="1">
        <v>4.8</v>
      </c>
      <c r="J19" s="1">
        <v>24.4</v>
      </c>
    </row>
    <row r="20" spans="1:20" x14ac:dyDescent="0.35">
      <c r="A20" s="7" t="s">
        <v>31</v>
      </c>
      <c r="B20" s="7" t="s">
        <v>60</v>
      </c>
      <c r="C20" s="7">
        <v>1996</v>
      </c>
      <c r="D20" s="1">
        <v>36.799999999999997</v>
      </c>
      <c r="E20" s="1">
        <v>14.3</v>
      </c>
      <c r="F20" s="1">
        <v>6.1</v>
      </c>
      <c r="G20" s="1">
        <v>6.9</v>
      </c>
      <c r="H20" s="1">
        <v>18.100000000000001</v>
      </c>
      <c r="I20" s="1">
        <v>3.3</v>
      </c>
      <c r="J20" s="1">
        <v>14.5</v>
      </c>
    </row>
    <row r="21" spans="1:20" x14ac:dyDescent="0.35">
      <c r="A21" s="7" t="s">
        <v>31</v>
      </c>
      <c r="B21" s="7" t="s">
        <v>21</v>
      </c>
      <c r="C21" s="7">
        <v>1997</v>
      </c>
      <c r="D21" s="1">
        <v>37.4</v>
      </c>
      <c r="E21" s="1">
        <v>14.4</v>
      </c>
      <c r="F21" s="1">
        <v>5.4</v>
      </c>
      <c r="G21" s="1">
        <v>6.9</v>
      </c>
      <c r="H21" s="1">
        <v>19.100000000000001</v>
      </c>
      <c r="I21" s="1">
        <v>3.2</v>
      </c>
      <c r="J21" s="1">
        <v>13.6</v>
      </c>
      <c r="L21" t="s">
        <v>16</v>
      </c>
    </row>
    <row r="22" spans="1:20" x14ac:dyDescent="0.35">
      <c r="A22" s="7" t="s">
        <v>77</v>
      </c>
      <c r="B22" s="7" t="s">
        <v>64</v>
      </c>
      <c r="C22" s="7">
        <v>1997</v>
      </c>
      <c r="D22" s="1">
        <v>28.9</v>
      </c>
      <c r="E22" s="1">
        <v>10.4</v>
      </c>
      <c r="F22" s="1">
        <v>2.5</v>
      </c>
      <c r="G22" s="1">
        <v>7.2</v>
      </c>
      <c r="H22" s="1">
        <v>10.8</v>
      </c>
      <c r="I22" s="1">
        <v>2.9</v>
      </c>
      <c r="J22" s="1">
        <v>37.299999999999997</v>
      </c>
    </row>
    <row r="23" spans="1:20" x14ac:dyDescent="0.35">
      <c r="A23" s="7" t="s">
        <v>66</v>
      </c>
      <c r="B23" s="7" t="s">
        <v>70</v>
      </c>
      <c r="C23" s="7">
        <v>1998</v>
      </c>
      <c r="D23" s="1">
        <v>24.5</v>
      </c>
      <c r="E23" s="1">
        <v>10.5</v>
      </c>
      <c r="F23" s="1">
        <v>2.6</v>
      </c>
      <c r="G23" s="1">
        <v>6.9</v>
      </c>
      <c r="H23" s="1">
        <v>13.9</v>
      </c>
      <c r="I23" s="1">
        <v>3.8</v>
      </c>
      <c r="J23" s="1">
        <v>37.799999999999997</v>
      </c>
      <c r="L23" t="s">
        <v>34</v>
      </c>
    </row>
    <row r="24" spans="1:20" ht="16" thickBot="1" x14ac:dyDescent="0.4">
      <c r="A24" s="7" t="s">
        <v>11</v>
      </c>
      <c r="B24" s="7" t="s">
        <v>64</v>
      </c>
      <c r="C24" s="7">
        <v>1998</v>
      </c>
      <c r="D24" s="1">
        <v>29.6</v>
      </c>
      <c r="E24" s="1">
        <v>11.7</v>
      </c>
      <c r="F24" s="1">
        <v>2.5</v>
      </c>
      <c r="G24" s="1">
        <v>7.7</v>
      </c>
      <c r="H24" s="1">
        <v>18.5</v>
      </c>
      <c r="I24" s="1">
        <v>1.2</v>
      </c>
      <c r="J24" s="1">
        <v>28.8</v>
      </c>
    </row>
    <row r="25" spans="1:20" x14ac:dyDescent="0.35">
      <c r="A25" s="7" t="s">
        <v>78</v>
      </c>
      <c r="B25" s="7" t="s">
        <v>64</v>
      </c>
      <c r="C25" s="7">
        <v>1999</v>
      </c>
      <c r="D25" s="1">
        <v>27.4</v>
      </c>
      <c r="E25" s="1">
        <v>8.8000000000000007</v>
      </c>
      <c r="F25" s="1">
        <v>4</v>
      </c>
      <c r="G25" s="1">
        <v>4.5999999999999996</v>
      </c>
      <c r="H25" s="1">
        <v>20</v>
      </c>
      <c r="I25" s="1">
        <v>13</v>
      </c>
      <c r="J25" s="1">
        <v>22.2</v>
      </c>
      <c r="L25" s="6" t="s">
        <v>35</v>
      </c>
      <c r="M25" s="6"/>
    </row>
    <row r="26" spans="1:20" x14ac:dyDescent="0.35">
      <c r="A26" s="7" t="s">
        <v>29</v>
      </c>
      <c r="B26" s="7" t="s">
        <v>21</v>
      </c>
      <c r="C26" s="7">
        <v>1999</v>
      </c>
      <c r="D26" s="1">
        <v>21.8</v>
      </c>
      <c r="E26" s="1">
        <v>12.9</v>
      </c>
      <c r="F26" s="1">
        <v>3.2</v>
      </c>
      <c r="G26" s="1">
        <v>7</v>
      </c>
      <c r="H26" s="1">
        <v>14.5</v>
      </c>
      <c r="I26" s="1">
        <v>3.3</v>
      </c>
      <c r="J26" s="1">
        <v>37.299999999999997</v>
      </c>
      <c r="L26" s="3" t="s">
        <v>36</v>
      </c>
      <c r="M26" s="3">
        <v>0.5746480772960989</v>
      </c>
    </row>
    <row r="27" spans="1:20" x14ac:dyDescent="0.35">
      <c r="A27" s="7" t="s">
        <v>91</v>
      </c>
      <c r="B27" s="7" t="s">
        <v>21</v>
      </c>
      <c r="C27" s="7">
        <v>1999</v>
      </c>
      <c r="D27" s="1">
        <v>24.8</v>
      </c>
      <c r="E27" s="1">
        <v>10.1</v>
      </c>
      <c r="F27" s="1">
        <v>3.9</v>
      </c>
      <c r="G27" s="1">
        <v>7.1</v>
      </c>
      <c r="H27" s="1">
        <v>14.6</v>
      </c>
      <c r="I27" s="1">
        <v>7.4</v>
      </c>
      <c r="J27" s="1">
        <v>32.1</v>
      </c>
      <c r="L27" s="3" t="s">
        <v>37</v>
      </c>
      <c r="M27" s="3">
        <v>0.33022041274010322</v>
      </c>
    </row>
    <row r="28" spans="1:20" x14ac:dyDescent="0.35">
      <c r="A28" s="7" t="s">
        <v>30</v>
      </c>
      <c r="B28" s="7" t="s">
        <v>64</v>
      </c>
      <c r="C28" s="7">
        <v>1999</v>
      </c>
      <c r="D28" s="1">
        <v>20.100000000000001</v>
      </c>
      <c r="E28" s="1">
        <v>10.6</v>
      </c>
      <c r="F28" s="1">
        <v>4.0999999999999996</v>
      </c>
      <c r="G28" s="1">
        <v>8</v>
      </c>
      <c r="H28" s="1">
        <v>20.2</v>
      </c>
      <c r="I28" s="1">
        <v>4.0999999999999996</v>
      </c>
      <c r="J28" s="1">
        <v>33</v>
      </c>
      <c r="L28" s="3" t="s">
        <v>38</v>
      </c>
      <c r="M28" s="3">
        <v>0.32277841732610441</v>
      </c>
    </row>
    <row r="29" spans="1:20" x14ac:dyDescent="0.35">
      <c r="A29" s="7" t="s">
        <v>28</v>
      </c>
      <c r="B29" s="7" t="s">
        <v>64</v>
      </c>
      <c r="C29" s="7">
        <v>1999</v>
      </c>
      <c r="D29" s="1">
        <f>5.6+5.4+0.8+2+15.2</f>
        <v>29</v>
      </c>
      <c r="E29" s="1">
        <v>13.2</v>
      </c>
      <c r="F29" s="1">
        <v>4</v>
      </c>
      <c r="G29" s="1">
        <f>0.6+0.5+1.6+3.5+0.3</f>
        <v>6.5</v>
      </c>
      <c r="H29" s="1">
        <v>10.6</v>
      </c>
      <c r="I29" s="1">
        <v>6.3</v>
      </c>
      <c r="J29" s="1">
        <v>30.4</v>
      </c>
      <c r="L29" s="3" t="s">
        <v>39</v>
      </c>
      <c r="M29" s="3">
        <v>2.5161447572571407</v>
      </c>
    </row>
    <row r="30" spans="1:20" ht="16" thickBot="1" x14ac:dyDescent="0.4">
      <c r="A30" s="7" t="s">
        <v>66</v>
      </c>
      <c r="B30" s="7" t="s">
        <v>70</v>
      </c>
      <c r="C30" s="7">
        <v>2000</v>
      </c>
      <c r="D30" s="1">
        <v>23.4</v>
      </c>
      <c r="E30" s="1">
        <v>11.2</v>
      </c>
      <c r="F30" s="1">
        <v>2.1</v>
      </c>
      <c r="G30" s="1">
        <v>9.4</v>
      </c>
      <c r="H30" s="1">
        <v>15.2</v>
      </c>
      <c r="I30" s="1">
        <v>4.5</v>
      </c>
      <c r="J30" s="1">
        <v>34.200000000000003</v>
      </c>
      <c r="L30" s="4" t="s">
        <v>40</v>
      </c>
      <c r="M30" s="4">
        <v>92</v>
      </c>
    </row>
    <row r="31" spans="1:20" x14ac:dyDescent="0.35">
      <c r="A31" s="7" t="s">
        <v>82</v>
      </c>
      <c r="B31" s="7" t="s">
        <v>64</v>
      </c>
      <c r="C31" s="7">
        <v>2000</v>
      </c>
      <c r="D31" s="1">
        <v>30</v>
      </c>
      <c r="E31" s="1">
        <v>7.7</v>
      </c>
      <c r="F31" s="1">
        <v>3</v>
      </c>
      <c r="G31" s="1">
        <v>5.5</v>
      </c>
      <c r="H31" s="1">
        <v>13.9</v>
      </c>
      <c r="I31">
        <f>8.9+4.5+0.7</f>
        <v>14.1</v>
      </c>
      <c r="J31" s="1">
        <v>25.8</v>
      </c>
    </row>
    <row r="32" spans="1:20" ht="16" thickBot="1" x14ac:dyDescent="0.4">
      <c r="A32" s="7" t="s">
        <v>59</v>
      </c>
      <c r="B32" s="7" t="s">
        <v>64</v>
      </c>
      <c r="C32" s="7">
        <v>2000</v>
      </c>
      <c r="D32" s="8">
        <v>33.1</v>
      </c>
      <c r="E32" s="8">
        <v>12.1</v>
      </c>
      <c r="F32" s="8">
        <v>3.3</v>
      </c>
      <c r="G32" s="8">
        <v>3.4</v>
      </c>
      <c r="H32" s="8">
        <v>22.8</v>
      </c>
      <c r="I32" s="8">
        <v>5.6</v>
      </c>
      <c r="J32" s="8">
        <v>19.7</v>
      </c>
      <c r="L32" t="s">
        <v>41</v>
      </c>
    </row>
    <row r="33" spans="1:20" x14ac:dyDescent="0.35">
      <c r="A33" s="7" t="s">
        <v>72</v>
      </c>
      <c r="B33" s="7" t="s">
        <v>64</v>
      </c>
      <c r="C33" s="7">
        <v>2000</v>
      </c>
      <c r="D33" s="1">
        <v>36.5</v>
      </c>
      <c r="E33" s="1">
        <v>15.9</v>
      </c>
      <c r="F33" s="1">
        <v>5.0999999999999996</v>
      </c>
      <c r="G33" s="1">
        <v>6.3</v>
      </c>
      <c r="H33" s="1">
        <v>17.8</v>
      </c>
      <c r="I33" s="1">
        <v>0.9</v>
      </c>
      <c r="J33" s="1">
        <v>17.5</v>
      </c>
      <c r="L33" s="5"/>
      <c r="M33" s="5" t="s">
        <v>46</v>
      </c>
      <c r="N33" s="5" t="s">
        <v>47</v>
      </c>
      <c r="O33" s="5" t="s">
        <v>48</v>
      </c>
      <c r="P33" s="5" t="s">
        <v>49</v>
      </c>
      <c r="Q33" s="5" t="s">
        <v>50</v>
      </c>
    </row>
    <row r="34" spans="1:20" x14ac:dyDescent="0.35">
      <c r="A34" s="7" t="s">
        <v>26</v>
      </c>
      <c r="B34" s="7" t="s">
        <v>64</v>
      </c>
      <c r="C34" s="7">
        <v>2001</v>
      </c>
      <c r="D34" s="1">
        <v>31</v>
      </c>
      <c r="E34" s="1">
        <v>10.4</v>
      </c>
      <c r="F34" s="1">
        <v>3.6</v>
      </c>
      <c r="G34" s="1">
        <v>5.7</v>
      </c>
      <c r="H34" s="1">
        <v>12.2</v>
      </c>
      <c r="I34" s="1">
        <v>7.6</v>
      </c>
      <c r="J34" s="1">
        <v>29.5</v>
      </c>
      <c r="L34" s="3" t="s">
        <v>42</v>
      </c>
      <c r="M34" s="3">
        <v>1</v>
      </c>
      <c r="N34" s="3">
        <v>280.92200792293227</v>
      </c>
      <c r="O34" s="3">
        <v>280.92200792293227</v>
      </c>
      <c r="P34" s="3">
        <v>44.372563320710761</v>
      </c>
      <c r="Q34" s="3">
        <v>2.0991293649519991E-9</v>
      </c>
    </row>
    <row r="35" spans="1:20" x14ac:dyDescent="0.35">
      <c r="A35" s="7" t="s">
        <v>66</v>
      </c>
      <c r="B35" s="7" t="s">
        <v>68</v>
      </c>
      <c r="C35" s="7">
        <v>2002</v>
      </c>
      <c r="D35" s="1">
        <v>21.7</v>
      </c>
      <c r="E35" s="1">
        <v>11.7</v>
      </c>
      <c r="F35" s="1">
        <v>2.1</v>
      </c>
      <c r="G35" s="1">
        <v>8.3000000000000007</v>
      </c>
      <c r="H35" s="1">
        <v>15.3</v>
      </c>
      <c r="I35" s="1">
        <v>4.5</v>
      </c>
      <c r="J35" s="1">
        <v>36.4</v>
      </c>
      <c r="L35" s="3" t="s">
        <v>43</v>
      </c>
      <c r="M35" s="3">
        <v>90</v>
      </c>
      <c r="N35" s="3">
        <v>569.78859955253358</v>
      </c>
      <c r="O35" s="3">
        <v>6.3309844394725951</v>
      </c>
      <c r="P35" s="3"/>
      <c r="Q35" s="3"/>
    </row>
    <row r="36" spans="1:20" ht="16" thickBot="1" x14ac:dyDescent="0.4">
      <c r="A36" s="7" t="s">
        <v>66</v>
      </c>
      <c r="B36" s="7" t="s">
        <v>69</v>
      </c>
      <c r="C36" s="7">
        <v>2002</v>
      </c>
      <c r="D36" s="1">
        <v>23.8</v>
      </c>
      <c r="E36" s="1">
        <v>12.5</v>
      </c>
      <c r="F36" s="1">
        <v>2.8</v>
      </c>
      <c r="G36" s="1">
        <v>6</v>
      </c>
      <c r="H36" s="1">
        <v>26.3</v>
      </c>
      <c r="I36" s="1">
        <v>5.6</v>
      </c>
      <c r="J36" s="1">
        <v>23</v>
      </c>
      <c r="L36" s="4" t="s">
        <v>44</v>
      </c>
      <c r="M36" s="4">
        <v>91</v>
      </c>
      <c r="N36" s="4">
        <v>850.71060747546585</v>
      </c>
      <c r="O36" s="4"/>
      <c r="P36" s="4"/>
      <c r="Q36" s="4"/>
    </row>
    <row r="37" spans="1:20" ht="16" thickBot="1" x14ac:dyDescent="0.4">
      <c r="A37" s="7" t="s">
        <v>27</v>
      </c>
      <c r="B37" s="7" t="s">
        <v>64</v>
      </c>
      <c r="C37" s="7">
        <v>2002</v>
      </c>
      <c r="D37" s="8">
        <v>26.4</v>
      </c>
      <c r="E37" s="8">
        <v>9.9</v>
      </c>
      <c r="F37" s="8">
        <v>3.4</v>
      </c>
      <c r="G37" s="8">
        <v>5.2</v>
      </c>
      <c r="H37" s="8">
        <v>26.9</v>
      </c>
      <c r="I37" s="2">
        <v>6.3</v>
      </c>
      <c r="J37" s="8">
        <v>21.8</v>
      </c>
    </row>
    <row r="38" spans="1:20" x14ac:dyDescent="0.35">
      <c r="A38" s="7" t="s">
        <v>1</v>
      </c>
      <c r="B38" s="7" t="s">
        <v>64</v>
      </c>
      <c r="C38" s="7">
        <v>2002</v>
      </c>
      <c r="D38" s="1">
        <v>22.5</v>
      </c>
      <c r="E38" s="1">
        <v>9.6</v>
      </c>
      <c r="F38" s="1">
        <v>3.9</v>
      </c>
      <c r="G38" s="1">
        <v>3.8</v>
      </c>
      <c r="H38" s="1">
        <v>32.9</v>
      </c>
      <c r="I38" s="1">
        <v>2.5</v>
      </c>
      <c r="J38" s="1">
        <v>24.8</v>
      </c>
      <c r="L38" s="5"/>
      <c r="M38" s="5" t="s">
        <v>51</v>
      </c>
      <c r="N38" s="5" t="s">
        <v>39</v>
      </c>
      <c r="O38" s="5" t="s">
        <v>52</v>
      </c>
      <c r="P38" s="5" t="s">
        <v>53</v>
      </c>
      <c r="Q38" s="5" t="s">
        <v>54</v>
      </c>
      <c r="R38" s="5" t="s">
        <v>55</v>
      </c>
      <c r="S38" s="5" t="s">
        <v>56</v>
      </c>
      <c r="T38" s="5" t="s">
        <v>57</v>
      </c>
    </row>
    <row r="39" spans="1:20" x14ac:dyDescent="0.35">
      <c r="A39" s="7" t="s">
        <v>83</v>
      </c>
      <c r="B39" s="7" t="s">
        <v>84</v>
      </c>
      <c r="C39" s="7">
        <v>2003</v>
      </c>
      <c r="D39" s="1">
        <v>18.3</v>
      </c>
      <c r="E39" s="1">
        <v>8.3000000000000007</v>
      </c>
      <c r="F39" s="1">
        <v>2.5</v>
      </c>
      <c r="G39" s="1">
        <v>4.4000000000000004</v>
      </c>
      <c r="H39" s="1">
        <v>16.8</v>
      </c>
      <c r="I39" s="1">
        <v>28.1</v>
      </c>
      <c r="J39" s="1">
        <v>21.6</v>
      </c>
      <c r="L39" s="3" t="s">
        <v>45</v>
      </c>
      <c r="M39" s="3">
        <v>-358.19282193767657</v>
      </c>
      <c r="N39" s="3">
        <v>55.636558531547223</v>
      </c>
      <c r="O39" s="3">
        <v>-6.4380837239343789</v>
      </c>
      <c r="P39" s="3">
        <v>5.7724938006105351E-9</v>
      </c>
      <c r="Q39" s="3">
        <v>-468.7245563046767</v>
      </c>
      <c r="R39" s="3">
        <v>-247.66108757067644</v>
      </c>
      <c r="S39" s="3">
        <v>-468.7245563046767</v>
      </c>
      <c r="T39" s="3">
        <v>-247.66108757067644</v>
      </c>
    </row>
    <row r="40" spans="1:20" ht="16" thickBot="1" x14ac:dyDescent="0.4">
      <c r="A40" s="7" t="s">
        <v>78</v>
      </c>
      <c r="B40" s="7" t="s">
        <v>64</v>
      </c>
      <c r="C40" s="7">
        <v>2003</v>
      </c>
      <c r="D40" s="1">
        <v>22.2</v>
      </c>
      <c r="E40" s="1">
        <v>9.4</v>
      </c>
      <c r="F40" s="1">
        <v>3.8</v>
      </c>
      <c r="G40" s="1">
        <v>6.1</v>
      </c>
      <c r="H40" s="1">
        <v>17.3</v>
      </c>
      <c r="I40">
        <f>7.8+5.3+0.1</f>
        <v>13.2</v>
      </c>
      <c r="J40" s="1">
        <v>28</v>
      </c>
      <c r="L40" s="4" t="s">
        <v>58</v>
      </c>
      <c r="M40" s="4">
        <v>0.18480793919055649</v>
      </c>
      <c r="N40" s="4">
        <v>2.7743635198535684E-2</v>
      </c>
      <c r="O40" s="4">
        <v>6.6612734008379224</v>
      </c>
      <c r="P40" s="4">
        <v>2.0991293649519457E-9</v>
      </c>
      <c r="Q40" s="4">
        <v>0.12969036547505261</v>
      </c>
      <c r="R40" s="4">
        <v>0.23992551290606037</v>
      </c>
      <c r="S40" s="4">
        <v>0.12969036547505261</v>
      </c>
      <c r="T40" s="4">
        <v>0.23992551290606037</v>
      </c>
    </row>
    <row r="41" spans="1:20" x14ac:dyDescent="0.35">
      <c r="A41" s="7" t="s">
        <v>29</v>
      </c>
      <c r="B41" s="7" t="s">
        <v>21</v>
      </c>
      <c r="C41" s="7">
        <v>2003</v>
      </c>
      <c r="D41" s="1">
        <v>19.2</v>
      </c>
      <c r="E41" s="1">
        <v>11.5</v>
      </c>
      <c r="F41" s="1">
        <v>2.2000000000000002</v>
      </c>
      <c r="G41" s="1">
        <v>7.1</v>
      </c>
      <c r="H41" s="1">
        <v>15.3</v>
      </c>
      <c r="I41" s="1">
        <v>3.8</v>
      </c>
      <c r="J41" s="1">
        <v>40.9</v>
      </c>
    </row>
    <row r="42" spans="1:20" x14ac:dyDescent="0.35">
      <c r="A42" s="7" t="s">
        <v>17</v>
      </c>
      <c r="B42" s="7" t="s">
        <v>64</v>
      </c>
      <c r="C42" s="7">
        <v>2004</v>
      </c>
      <c r="D42" s="1">
        <v>23.32</v>
      </c>
      <c r="E42" s="1">
        <v>14.76</v>
      </c>
      <c r="F42" s="1">
        <v>2.6</v>
      </c>
      <c r="G42" s="1">
        <v>3.65</v>
      </c>
      <c r="H42" s="1">
        <v>21.4</v>
      </c>
      <c r="I42" s="1">
        <v>5.14</v>
      </c>
      <c r="J42" s="1">
        <v>29.13</v>
      </c>
    </row>
    <row r="43" spans="1:20" x14ac:dyDescent="0.35">
      <c r="A43" s="7" t="s">
        <v>0</v>
      </c>
      <c r="B43" s="7" t="s">
        <v>64</v>
      </c>
      <c r="C43" s="7">
        <v>2004</v>
      </c>
      <c r="D43" s="1">
        <v>22.1</v>
      </c>
      <c r="E43" s="1">
        <v>10.8</v>
      </c>
      <c r="F43" s="1">
        <v>3.3</v>
      </c>
      <c r="G43" s="1">
        <v>3.1</v>
      </c>
      <c r="H43" s="1">
        <v>31.9</v>
      </c>
      <c r="I43" s="1">
        <v>1.6</v>
      </c>
      <c r="J43" s="1">
        <v>27.2</v>
      </c>
      <c r="L43" t="s">
        <v>24</v>
      </c>
    </row>
    <row r="44" spans="1:20" x14ac:dyDescent="0.35">
      <c r="A44" s="7" t="s">
        <v>85</v>
      </c>
      <c r="B44" s="7" t="s">
        <v>14</v>
      </c>
      <c r="C44" s="7">
        <v>2004</v>
      </c>
      <c r="D44" s="1">
        <v>37.1</v>
      </c>
      <c r="E44" s="1">
        <v>16.600000000000001</v>
      </c>
      <c r="F44" s="1">
        <v>4.5999999999999996</v>
      </c>
      <c r="G44" s="1">
        <v>5.0999999999999996</v>
      </c>
      <c r="H44" s="1">
        <v>13.4</v>
      </c>
      <c r="I44" s="1">
        <v>2.1</v>
      </c>
      <c r="J44" s="1">
        <v>21.1</v>
      </c>
    </row>
    <row r="45" spans="1:20" x14ac:dyDescent="0.35">
      <c r="A45" s="7" t="s">
        <v>30</v>
      </c>
      <c r="B45" s="7" t="s">
        <v>64</v>
      </c>
      <c r="C45" s="7">
        <v>2004</v>
      </c>
      <c r="D45" s="1">
        <v>19.899999999999999</v>
      </c>
      <c r="E45" s="1">
        <v>13</v>
      </c>
      <c r="F45" s="1">
        <v>3</v>
      </c>
      <c r="G45" s="1">
        <v>7.4</v>
      </c>
      <c r="H45" s="1">
        <v>16.899999999999999</v>
      </c>
      <c r="I45" s="1">
        <v>4.7</v>
      </c>
      <c r="J45" s="1">
        <v>35.1</v>
      </c>
    </row>
    <row r="46" spans="1:20" x14ac:dyDescent="0.35">
      <c r="A46" s="7" t="s">
        <v>66</v>
      </c>
      <c r="B46" s="7" t="s">
        <v>21</v>
      </c>
      <c r="C46" s="7">
        <v>2005</v>
      </c>
      <c r="D46" s="1">
        <v>19.600000000000001</v>
      </c>
      <c r="E46" s="1">
        <v>11.2</v>
      </c>
      <c r="F46" s="1">
        <v>1.6</v>
      </c>
      <c r="G46" s="1">
        <v>7.5</v>
      </c>
      <c r="H46" s="1">
        <v>14.9</v>
      </c>
      <c r="I46" s="1">
        <v>4.3</v>
      </c>
      <c r="J46" s="1">
        <v>40.700000000000003</v>
      </c>
      <c r="L46" t="s">
        <v>34</v>
      </c>
    </row>
    <row r="47" spans="1:20" ht="16" thickBot="1" x14ac:dyDescent="0.4">
      <c r="A47" s="7" t="s">
        <v>73</v>
      </c>
      <c r="B47" s="7" t="s">
        <v>64</v>
      </c>
      <c r="C47" s="7">
        <v>2005</v>
      </c>
      <c r="D47" s="1">
        <v>34.9</v>
      </c>
      <c r="E47" s="1">
        <v>19.899999999999999</v>
      </c>
      <c r="F47" s="1">
        <v>4.5</v>
      </c>
      <c r="G47" s="1">
        <v>4.5</v>
      </c>
      <c r="H47" s="1">
        <v>22.2</v>
      </c>
      <c r="I47" s="1">
        <v>1.8</v>
      </c>
      <c r="J47" s="1">
        <v>12.2</v>
      </c>
    </row>
    <row r="48" spans="1:20" x14ac:dyDescent="0.35">
      <c r="A48" s="7" t="s">
        <v>77</v>
      </c>
      <c r="B48" s="7" t="s">
        <v>64</v>
      </c>
      <c r="C48" s="7">
        <v>2005</v>
      </c>
      <c r="D48" s="1">
        <v>31.1</v>
      </c>
      <c r="E48" s="1">
        <v>13.2</v>
      </c>
      <c r="F48" s="1">
        <v>2.4</v>
      </c>
      <c r="G48" s="1">
        <v>4.2</v>
      </c>
      <c r="H48" s="1">
        <v>11.2</v>
      </c>
      <c r="I48" s="1">
        <v>1.7</v>
      </c>
      <c r="J48" s="1">
        <v>36.200000000000003</v>
      </c>
      <c r="L48" s="6" t="s">
        <v>35</v>
      </c>
      <c r="M48" s="6"/>
    </row>
    <row r="49" spans="1:20" x14ac:dyDescent="0.35">
      <c r="A49" s="7" t="s">
        <v>11</v>
      </c>
      <c r="B49" s="7" t="s">
        <v>62</v>
      </c>
      <c r="C49" s="7">
        <v>2005</v>
      </c>
      <c r="D49" s="1">
        <v>27.2</v>
      </c>
      <c r="E49" s="1">
        <v>16.3</v>
      </c>
      <c r="F49" s="1">
        <v>2.2999999999999998</v>
      </c>
      <c r="G49" s="1">
        <v>3.9</v>
      </c>
      <c r="H49" s="1">
        <v>15.9</v>
      </c>
      <c r="I49" s="1">
        <v>1.1000000000000001</v>
      </c>
      <c r="J49" s="1">
        <v>33.299999999999997</v>
      </c>
      <c r="L49" s="3" t="s">
        <v>36</v>
      </c>
      <c r="M49" s="3">
        <v>0.36379987314660034</v>
      </c>
    </row>
    <row r="50" spans="1:20" x14ac:dyDescent="0.35">
      <c r="A50" s="7" t="s">
        <v>1</v>
      </c>
      <c r="B50" s="7" t="s">
        <v>64</v>
      </c>
      <c r="C50" s="7">
        <v>2006</v>
      </c>
      <c r="D50" s="1">
        <v>18.2</v>
      </c>
      <c r="E50" s="1">
        <v>11.3</v>
      </c>
      <c r="F50" s="1">
        <v>2.5</v>
      </c>
      <c r="G50" s="1">
        <v>3.6</v>
      </c>
      <c r="H50" s="1">
        <v>33.4</v>
      </c>
      <c r="I50" s="1">
        <v>2.4</v>
      </c>
      <c r="J50" s="1">
        <v>28.6</v>
      </c>
      <c r="L50" s="3" t="s">
        <v>37</v>
      </c>
      <c r="M50" s="3">
        <v>0.13235034770148249</v>
      </c>
    </row>
    <row r="51" spans="1:20" x14ac:dyDescent="0.35">
      <c r="A51" s="7" t="s">
        <v>31</v>
      </c>
      <c r="B51" s="7" t="s">
        <v>21</v>
      </c>
      <c r="C51" s="7">
        <v>2006</v>
      </c>
      <c r="D51" s="8">
        <v>33.6</v>
      </c>
      <c r="E51" s="8">
        <v>17.3</v>
      </c>
      <c r="F51" s="8">
        <v>5.4</v>
      </c>
      <c r="G51" s="8">
        <v>6</v>
      </c>
      <c r="H51" s="8">
        <v>17.2</v>
      </c>
      <c r="I51" s="8">
        <v>3</v>
      </c>
      <c r="J51" s="8">
        <v>17.5</v>
      </c>
      <c r="L51" s="3" t="s">
        <v>38</v>
      </c>
      <c r="M51" s="3">
        <v>0.12270979600927673</v>
      </c>
    </row>
    <row r="52" spans="1:20" x14ac:dyDescent="0.35">
      <c r="A52" s="7" t="s">
        <v>32</v>
      </c>
      <c r="B52" s="7" t="s">
        <v>14</v>
      </c>
      <c r="C52" s="7">
        <v>2008</v>
      </c>
      <c r="D52" s="1">
        <v>19.600000000000001</v>
      </c>
      <c r="E52" s="1">
        <v>9.1999999999999993</v>
      </c>
      <c r="F52" s="1">
        <v>2.4</v>
      </c>
      <c r="G52" s="1">
        <v>4</v>
      </c>
      <c r="H52" s="1">
        <v>25.4</v>
      </c>
      <c r="I52" s="1">
        <v>8</v>
      </c>
      <c r="J52" s="1">
        <v>31.4</v>
      </c>
      <c r="L52" s="3" t="s">
        <v>39</v>
      </c>
      <c r="M52" s="3">
        <v>5.6306497647864111</v>
      </c>
    </row>
    <row r="53" spans="1:20" ht="16" thickBot="1" x14ac:dyDescent="0.4">
      <c r="A53" s="7" t="s">
        <v>29</v>
      </c>
      <c r="B53" s="7" t="s">
        <v>21</v>
      </c>
      <c r="C53" s="7">
        <v>2008</v>
      </c>
      <c r="D53" s="1">
        <v>18.3</v>
      </c>
      <c r="E53" s="1">
        <v>13.2</v>
      </c>
      <c r="F53" s="1">
        <v>2.8</v>
      </c>
      <c r="G53" s="1">
        <v>6.8</v>
      </c>
      <c r="H53" s="1">
        <v>16.3</v>
      </c>
      <c r="I53" s="1">
        <v>1.5</v>
      </c>
      <c r="J53" s="1">
        <v>41.1</v>
      </c>
      <c r="L53" s="4" t="s">
        <v>40</v>
      </c>
      <c r="M53" s="4">
        <v>92</v>
      </c>
    </row>
    <row r="54" spans="1:20" x14ac:dyDescent="0.35">
      <c r="A54" s="7" t="s">
        <v>30</v>
      </c>
      <c r="B54" s="7" t="s">
        <v>64</v>
      </c>
      <c r="C54" s="7">
        <v>2008</v>
      </c>
      <c r="D54" s="1">
        <v>15.4</v>
      </c>
      <c r="E54" s="1">
        <v>13</v>
      </c>
      <c r="F54" s="1">
        <v>3.8</v>
      </c>
      <c r="G54" s="1">
        <v>7.1</v>
      </c>
      <c r="H54" s="1">
        <v>16.899999999999999</v>
      </c>
      <c r="I54" s="1">
        <v>3.8</v>
      </c>
      <c r="J54" s="1">
        <v>40</v>
      </c>
    </row>
    <row r="55" spans="1:20" ht="16" thickBot="1" x14ac:dyDescent="0.4">
      <c r="A55" s="7" t="s">
        <v>65</v>
      </c>
      <c r="B55" s="7" t="s">
        <v>21</v>
      </c>
      <c r="C55" s="7">
        <v>2009</v>
      </c>
      <c r="D55" s="1">
        <v>11.638688677959017</v>
      </c>
      <c r="E55" s="1">
        <v>5.8376283156913376</v>
      </c>
      <c r="F55" s="1">
        <v>1.3746038923302457</v>
      </c>
      <c r="G55" s="1">
        <v>4.6778801165058903</v>
      </c>
      <c r="H55" s="1">
        <v>18.344518676209738</v>
      </c>
      <c r="I55" s="1">
        <v>4.6369335462526085</v>
      </c>
      <c r="J55" s="1">
        <v>53.489746775051159</v>
      </c>
      <c r="L55" t="s">
        <v>41</v>
      </c>
    </row>
    <row r="56" spans="1:20" x14ac:dyDescent="0.35">
      <c r="A56" s="7" t="s">
        <v>86</v>
      </c>
      <c r="B56" s="7" t="s">
        <v>87</v>
      </c>
      <c r="C56" s="7">
        <v>2009</v>
      </c>
      <c r="D56" s="1">
        <v>17.8</v>
      </c>
      <c r="E56" s="1">
        <v>14.5</v>
      </c>
      <c r="F56" s="1">
        <v>5.9</v>
      </c>
      <c r="G56" s="1">
        <v>3.7</v>
      </c>
      <c r="H56" s="1">
        <v>33.6</v>
      </c>
      <c r="I56" s="1">
        <v>3.1</v>
      </c>
      <c r="J56" s="1">
        <v>21.4</v>
      </c>
      <c r="L56" s="5"/>
      <c r="M56" s="5" t="s">
        <v>46</v>
      </c>
      <c r="N56" s="5" t="s">
        <v>47</v>
      </c>
      <c r="O56" s="5" t="s">
        <v>48</v>
      </c>
      <c r="P56" s="5" t="s">
        <v>49</v>
      </c>
      <c r="Q56" s="5" t="s">
        <v>50</v>
      </c>
    </row>
    <row r="57" spans="1:20" x14ac:dyDescent="0.35">
      <c r="A57" s="7" t="s">
        <v>86</v>
      </c>
      <c r="B57" s="7" t="s">
        <v>80</v>
      </c>
      <c r="C57" s="7">
        <v>2009</v>
      </c>
      <c r="D57" s="1">
        <v>21.2</v>
      </c>
      <c r="E57" s="1">
        <v>13.9</v>
      </c>
      <c r="F57" s="1">
        <v>6.8</v>
      </c>
      <c r="G57" s="1">
        <v>4.7</v>
      </c>
      <c r="H57" s="1">
        <v>25.6</v>
      </c>
      <c r="I57" s="1">
        <v>2.2000000000000002</v>
      </c>
      <c r="J57" s="1">
        <v>25.6</v>
      </c>
      <c r="L57" s="3" t="s">
        <v>42</v>
      </c>
      <c r="M57" s="3">
        <v>1</v>
      </c>
      <c r="N57" s="3">
        <v>435.2514511169943</v>
      </c>
      <c r="O57" s="3">
        <v>435.2514511169943</v>
      </c>
      <c r="P57" s="3">
        <v>13.728503505508494</v>
      </c>
      <c r="Q57" s="3">
        <v>3.642682052368058E-4</v>
      </c>
    </row>
    <row r="58" spans="1:20" x14ac:dyDescent="0.35">
      <c r="A58" s="7" t="s">
        <v>66</v>
      </c>
      <c r="B58" s="7" t="s">
        <v>70</v>
      </c>
      <c r="C58" s="7">
        <v>2009</v>
      </c>
      <c r="D58" s="1">
        <v>18.100000000000001</v>
      </c>
      <c r="E58" s="1">
        <v>13.6</v>
      </c>
      <c r="F58" s="1">
        <v>1.6</v>
      </c>
      <c r="G58" s="1">
        <v>6.8</v>
      </c>
      <c r="H58" s="1">
        <v>18.100000000000001</v>
      </c>
      <c r="I58" s="1">
        <v>2.1</v>
      </c>
      <c r="J58" s="1">
        <v>39.700000000000003</v>
      </c>
      <c r="L58" s="3" t="s">
        <v>43</v>
      </c>
      <c r="M58" s="3">
        <v>90</v>
      </c>
      <c r="N58" s="3">
        <v>2853.3795096320341</v>
      </c>
      <c r="O58" s="3">
        <v>31.704216773689268</v>
      </c>
      <c r="P58" s="3"/>
      <c r="Q58" s="3"/>
    </row>
    <row r="59" spans="1:20" ht="16" thickBot="1" x14ac:dyDescent="0.4">
      <c r="A59" s="7" t="s">
        <v>66</v>
      </c>
      <c r="B59" s="7" t="s">
        <v>69</v>
      </c>
      <c r="C59" s="7">
        <v>2009</v>
      </c>
      <c r="D59" s="1">
        <v>18.100000000000001</v>
      </c>
      <c r="E59" s="1">
        <v>13.7</v>
      </c>
      <c r="F59" s="1">
        <v>2</v>
      </c>
      <c r="G59" s="1">
        <v>5.3</v>
      </c>
      <c r="H59" s="1">
        <v>29.4</v>
      </c>
      <c r="I59" s="1">
        <v>3.3</v>
      </c>
      <c r="J59" s="1">
        <v>28.2</v>
      </c>
      <c r="L59" s="4" t="s">
        <v>44</v>
      </c>
      <c r="M59" s="4">
        <v>91</v>
      </c>
      <c r="N59" s="4">
        <v>3288.6309607490284</v>
      </c>
      <c r="O59" s="4"/>
      <c r="P59" s="4"/>
      <c r="Q59" s="4"/>
    </row>
    <row r="60" spans="1:20" ht="16" thickBot="1" x14ac:dyDescent="0.4">
      <c r="A60" s="7" t="s">
        <v>15</v>
      </c>
      <c r="B60" s="7" t="s">
        <v>64</v>
      </c>
      <c r="C60" s="7">
        <v>2009</v>
      </c>
      <c r="D60" s="1">
        <v>25</v>
      </c>
      <c r="E60" s="1">
        <v>15.2</v>
      </c>
      <c r="F60" s="1">
        <v>4.3</v>
      </c>
      <c r="G60" s="1">
        <v>5.3</v>
      </c>
      <c r="H60" s="1">
        <v>23.2</v>
      </c>
      <c r="I60" s="1">
        <v>0.7</v>
      </c>
      <c r="J60" s="1">
        <v>26.3</v>
      </c>
    </row>
    <row r="61" spans="1:20" x14ac:dyDescent="0.35">
      <c r="A61" s="7" t="s">
        <v>1</v>
      </c>
      <c r="B61" s="7" t="s">
        <v>62</v>
      </c>
      <c r="C61" s="7">
        <v>2010</v>
      </c>
      <c r="D61" s="1">
        <v>18.100000000000001</v>
      </c>
      <c r="E61" s="1">
        <v>10.1</v>
      </c>
      <c r="F61" s="1">
        <v>2.2000000000000002</v>
      </c>
      <c r="G61" s="1">
        <v>4.0999999999999996</v>
      </c>
      <c r="H61" s="1">
        <v>29.7</v>
      </c>
      <c r="I61" s="1">
        <v>2.4</v>
      </c>
      <c r="J61" s="1">
        <v>33.4</v>
      </c>
      <c r="L61" s="5"/>
      <c r="M61" s="5" t="s">
        <v>51</v>
      </c>
      <c r="N61" s="5" t="s">
        <v>39</v>
      </c>
      <c r="O61" s="5" t="s">
        <v>52</v>
      </c>
      <c r="P61" s="5" t="s">
        <v>53</v>
      </c>
      <c r="Q61" s="5" t="s">
        <v>54</v>
      </c>
      <c r="R61" s="5" t="s">
        <v>55</v>
      </c>
      <c r="S61" s="5" t="s">
        <v>56</v>
      </c>
      <c r="T61" s="5" t="s">
        <v>57</v>
      </c>
    </row>
    <row r="62" spans="1:20" x14ac:dyDescent="0.35">
      <c r="A62" s="7" t="s">
        <v>12</v>
      </c>
      <c r="B62" s="7" t="s">
        <v>64</v>
      </c>
      <c r="C62" s="7">
        <v>2010</v>
      </c>
      <c r="D62" s="1">
        <v>18</v>
      </c>
      <c r="E62" s="1">
        <v>14.5</v>
      </c>
      <c r="F62" s="1">
        <v>2</v>
      </c>
      <c r="G62" s="1">
        <v>2</v>
      </c>
      <c r="H62" s="1">
        <v>6</v>
      </c>
      <c r="I62" s="1">
        <v>19</v>
      </c>
      <c r="J62" s="1">
        <v>38.5</v>
      </c>
      <c r="L62" s="3" t="s">
        <v>45</v>
      </c>
      <c r="M62" s="3">
        <v>-442.71431193934251</v>
      </c>
      <c r="N62" s="3">
        <v>124.50395562721066</v>
      </c>
      <c r="O62" s="3">
        <v>-3.5558252724509112</v>
      </c>
      <c r="P62" s="3">
        <v>6.031553958936877E-4</v>
      </c>
      <c r="Q62" s="3">
        <v>-690.06315080083402</v>
      </c>
      <c r="R62" s="3">
        <v>-195.36547307785096</v>
      </c>
      <c r="S62" s="3">
        <v>-690.06315080083402</v>
      </c>
      <c r="T62" s="3">
        <v>-195.36547307785096</v>
      </c>
    </row>
    <row r="63" spans="1:20" ht="16" thickBot="1" x14ac:dyDescent="0.4">
      <c r="A63" s="7" t="s">
        <v>72</v>
      </c>
      <c r="B63" s="7" t="s">
        <v>64</v>
      </c>
      <c r="C63" s="7">
        <v>2010</v>
      </c>
      <c r="D63" s="1">
        <v>22.4</v>
      </c>
      <c r="E63" s="1">
        <v>18.3</v>
      </c>
      <c r="F63" s="1">
        <v>3.7</v>
      </c>
      <c r="G63" s="1">
        <v>5.6</v>
      </c>
      <c r="H63" s="1">
        <v>20.9</v>
      </c>
      <c r="I63" s="1">
        <v>2.6</v>
      </c>
      <c r="J63" s="1">
        <v>26.5</v>
      </c>
      <c r="L63" s="4" t="s">
        <v>58</v>
      </c>
      <c r="M63" s="4">
        <v>0.23003708524472219</v>
      </c>
      <c r="N63" s="4">
        <v>6.208493869615244E-2</v>
      </c>
      <c r="O63" s="4">
        <v>3.705199523036304</v>
      </c>
      <c r="P63" s="4">
        <v>3.6426820523681279E-4</v>
      </c>
      <c r="Q63" s="4">
        <v>0.1066945181759217</v>
      </c>
      <c r="R63" s="4">
        <v>0.3533796523135227</v>
      </c>
      <c r="S63" s="4">
        <v>0.1066945181759217</v>
      </c>
      <c r="T63" s="4">
        <v>0.3533796523135227</v>
      </c>
    </row>
    <row r="64" spans="1:20" x14ac:dyDescent="0.35">
      <c r="A64" s="7" t="s">
        <v>77</v>
      </c>
      <c r="B64" s="7" t="s">
        <v>64</v>
      </c>
      <c r="C64" s="7">
        <v>2011</v>
      </c>
      <c r="D64" s="1">
        <v>20.2</v>
      </c>
      <c r="E64" s="1">
        <v>14.5</v>
      </c>
      <c r="F64" s="1">
        <v>2</v>
      </c>
      <c r="G64" s="1">
        <v>5</v>
      </c>
      <c r="H64" s="1">
        <v>13.6</v>
      </c>
      <c r="I64" s="1">
        <v>7.8</v>
      </c>
      <c r="J64" s="1">
        <v>36.9</v>
      </c>
    </row>
    <row r="65" spans="1:10" x14ac:dyDescent="0.35">
      <c r="A65" s="7" t="s">
        <v>90</v>
      </c>
      <c r="B65" s="7" t="s">
        <v>89</v>
      </c>
      <c r="C65" s="7">
        <v>2011</v>
      </c>
      <c r="D65" s="1">
        <v>21.8</v>
      </c>
      <c r="E65" s="1">
        <v>12.2</v>
      </c>
      <c r="F65" s="1">
        <v>2.4</v>
      </c>
      <c r="G65" s="1">
        <v>5.0999999999999996</v>
      </c>
      <c r="H65" s="1">
        <v>29.1</v>
      </c>
      <c r="I65" s="1">
        <v>2.7</v>
      </c>
      <c r="J65" s="1">
        <v>26.7</v>
      </c>
    </row>
    <row r="66" spans="1:10" x14ac:dyDescent="0.35">
      <c r="A66" s="7" t="s">
        <v>29</v>
      </c>
      <c r="B66" s="7" t="s">
        <v>21</v>
      </c>
      <c r="C66" s="7">
        <v>2012</v>
      </c>
      <c r="D66" s="1">
        <v>14.6</v>
      </c>
      <c r="E66" s="1">
        <v>13.7</v>
      </c>
      <c r="F66" s="1">
        <v>2.5</v>
      </c>
      <c r="G66" s="1">
        <v>6</v>
      </c>
      <c r="H66" s="1">
        <v>20.399999999999999</v>
      </c>
      <c r="I66" s="1">
        <v>2.2999999999999998</v>
      </c>
      <c r="J66" s="1">
        <v>40.5</v>
      </c>
    </row>
    <row r="67" spans="1:10" x14ac:dyDescent="0.35">
      <c r="A67" s="7" t="s">
        <v>10</v>
      </c>
      <c r="B67" s="7" t="s">
        <v>64</v>
      </c>
      <c r="C67" s="7">
        <v>2012</v>
      </c>
      <c r="D67" s="1">
        <v>19.916047581055778</v>
      </c>
      <c r="E67" s="1">
        <v>15.262080688939047</v>
      </c>
      <c r="F67" s="1">
        <v>2.3749433702045084</v>
      </c>
      <c r="G67" s="1">
        <v>3.1151399006522951</v>
      </c>
      <c r="H67" s="1">
        <v>13.096517217462422</v>
      </c>
      <c r="I67" s="1">
        <v>9.4356264558367773</v>
      </c>
      <c r="J67" s="1">
        <v>36.799644785849175</v>
      </c>
    </row>
    <row r="68" spans="1:10" x14ac:dyDescent="0.35">
      <c r="A68" s="7" t="s">
        <v>17</v>
      </c>
      <c r="B68" s="7" t="s">
        <v>64</v>
      </c>
      <c r="C68" s="7">
        <v>2013</v>
      </c>
      <c r="D68" s="1">
        <v>21.3</v>
      </c>
      <c r="E68" s="1">
        <v>13.7</v>
      </c>
      <c r="F68" s="1">
        <v>2</v>
      </c>
      <c r="G68" s="1">
        <v>2.9</v>
      </c>
      <c r="H68" s="1">
        <v>21.1</v>
      </c>
      <c r="I68" s="1">
        <v>7.2</v>
      </c>
      <c r="J68" s="1">
        <v>31.8</v>
      </c>
    </row>
    <row r="69" spans="1:10" x14ac:dyDescent="0.35">
      <c r="A69" s="7" t="s">
        <v>78</v>
      </c>
      <c r="B69" s="7" t="s">
        <v>79</v>
      </c>
      <c r="C69" s="7">
        <v>2014</v>
      </c>
      <c r="D69" s="1">
        <v>19.2</v>
      </c>
      <c r="E69" s="1">
        <v>10.199999999999999</v>
      </c>
      <c r="F69" s="1">
        <v>2.2000000000000002</v>
      </c>
      <c r="G69" s="1">
        <v>2.7</v>
      </c>
      <c r="H69" s="1">
        <v>21.9</v>
      </c>
      <c r="I69">
        <f>4.6+3.8+1.5</f>
        <v>9.8999999999999986</v>
      </c>
      <c r="J69" s="1">
        <v>33.5</v>
      </c>
    </row>
    <row r="70" spans="1:10" x14ac:dyDescent="0.35">
      <c r="A70" s="7" t="s">
        <v>1</v>
      </c>
      <c r="B70" s="7" t="s">
        <v>64</v>
      </c>
      <c r="C70" s="7">
        <v>2014</v>
      </c>
      <c r="D70" s="1">
        <v>20.3</v>
      </c>
      <c r="E70" s="1">
        <v>11.5</v>
      </c>
      <c r="F70" s="1">
        <v>2.2999999999999998</v>
      </c>
      <c r="G70" s="1">
        <v>3.1</v>
      </c>
      <c r="H70" s="1">
        <v>29.6</v>
      </c>
      <c r="I70" s="1">
        <v>1.5</v>
      </c>
      <c r="J70" s="1">
        <v>31.7</v>
      </c>
    </row>
    <row r="71" spans="1:10" x14ac:dyDescent="0.35">
      <c r="A71" s="7" t="s">
        <v>30</v>
      </c>
      <c r="B71" s="7" t="s">
        <v>64</v>
      </c>
      <c r="C71" s="7">
        <v>2014</v>
      </c>
      <c r="D71" s="1">
        <v>13.2</v>
      </c>
      <c r="E71" s="1">
        <v>11.3</v>
      </c>
      <c r="F71" s="1">
        <v>4.9000000000000004</v>
      </c>
      <c r="G71" s="1">
        <v>5.5</v>
      </c>
      <c r="H71" s="1">
        <v>19.100000000000001</v>
      </c>
      <c r="I71" s="1">
        <v>5.2</v>
      </c>
      <c r="J71" s="1">
        <v>40.799999999999997</v>
      </c>
    </row>
    <row r="72" spans="1:10" x14ac:dyDescent="0.35">
      <c r="A72" s="7" t="s">
        <v>10</v>
      </c>
      <c r="B72" s="7" t="s">
        <v>64</v>
      </c>
      <c r="C72" s="7">
        <v>2014</v>
      </c>
      <c r="D72" s="1">
        <v>21.684147088270457</v>
      </c>
      <c r="E72" s="1">
        <v>10.785112318594049</v>
      </c>
      <c r="F72" s="1">
        <v>2.6270206168531351</v>
      </c>
      <c r="G72" s="1">
        <v>4.2547897003217434</v>
      </c>
      <c r="H72" s="1">
        <v>19.461492850685769</v>
      </c>
      <c r="I72" s="1">
        <v>8.2916492510473674</v>
      </c>
      <c r="J72" s="1">
        <v>32.895788174227484</v>
      </c>
    </row>
    <row r="73" spans="1:10" x14ac:dyDescent="0.35">
      <c r="A73" s="7" t="s">
        <v>90</v>
      </c>
      <c r="B73" s="7" t="s">
        <v>89</v>
      </c>
      <c r="C73" s="7">
        <v>2015</v>
      </c>
      <c r="D73" s="1">
        <v>16.899999999999999</v>
      </c>
      <c r="E73" s="1">
        <v>13.1</v>
      </c>
      <c r="F73" s="1">
        <v>3.3</v>
      </c>
      <c r="G73" s="1">
        <v>3.9</v>
      </c>
      <c r="H73" s="1">
        <v>27.9</v>
      </c>
      <c r="I73" s="1">
        <v>2.5</v>
      </c>
      <c r="J73" s="1">
        <v>32.4</v>
      </c>
    </row>
    <row r="74" spans="1:10" x14ac:dyDescent="0.35">
      <c r="A74" s="7" t="s">
        <v>65</v>
      </c>
      <c r="B74" s="7" t="s">
        <v>64</v>
      </c>
      <c r="C74" s="7">
        <v>2016</v>
      </c>
      <c r="D74" s="1">
        <v>7.7437716495604461</v>
      </c>
      <c r="E74" s="1">
        <v>6.7185509120827751</v>
      </c>
      <c r="F74" s="1">
        <v>3.2069842042245855</v>
      </c>
      <c r="G74" s="1">
        <v>3.3823576491378593</v>
      </c>
      <c r="H74" s="1">
        <v>23.637830465933757</v>
      </c>
      <c r="I74" s="1">
        <v>11.554030259762712</v>
      </c>
      <c r="J74" s="1">
        <v>43.756474859297867</v>
      </c>
    </row>
    <row r="75" spans="1:10" x14ac:dyDescent="0.35">
      <c r="A75" s="7" t="s">
        <v>86</v>
      </c>
      <c r="B75" s="7" t="s">
        <v>64</v>
      </c>
      <c r="C75" s="7">
        <v>2016</v>
      </c>
      <c r="D75" s="1">
        <v>22.9</v>
      </c>
      <c r="E75" s="1">
        <v>15.8</v>
      </c>
      <c r="F75" s="1">
        <v>6.9</v>
      </c>
      <c r="G75" s="1">
        <v>5</v>
      </c>
      <c r="H75" s="1">
        <v>14.3</v>
      </c>
      <c r="I75" s="1">
        <v>2.1</v>
      </c>
      <c r="J75" s="1">
        <v>33</v>
      </c>
    </row>
    <row r="76" spans="1:10" x14ac:dyDescent="0.35">
      <c r="A76" s="7" t="s">
        <v>66</v>
      </c>
      <c r="B76" s="7" t="s">
        <v>69</v>
      </c>
      <c r="C76" s="7">
        <v>2016</v>
      </c>
      <c r="D76" s="1">
        <v>17.5</v>
      </c>
      <c r="E76" s="1">
        <v>12.8</v>
      </c>
      <c r="F76" s="1">
        <v>1.8</v>
      </c>
      <c r="G76" s="1">
        <v>3.9</v>
      </c>
      <c r="H76" s="1">
        <v>23.7</v>
      </c>
      <c r="I76" s="1">
        <v>2.8</v>
      </c>
      <c r="J76" s="1">
        <v>37.5</v>
      </c>
    </row>
    <row r="77" spans="1:10" x14ac:dyDescent="0.35">
      <c r="A77" s="7" t="s">
        <v>31</v>
      </c>
      <c r="B77" s="7" t="s">
        <v>76</v>
      </c>
      <c r="C77" s="7">
        <v>2016</v>
      </c>
      <c r="D77" s="1">
        <v>21.5</v>
      </c>
      <c r="E77" s="1">
        <v>14.3</v>
      </c>
      <c r="F77" s="1">
        <v>3.9</v>
      </c>
      <c r="G77" s="1">
        <v>4.7</v>
      </c>
      <c r="H77" s="1">
        <v>14.6</v>
      </c>
      <c r="I77" s="1">
        <v>3.7</v>
      </c>
      <c r="J77" s="1">
        <v>37.299999999999997</v>
      </c>
    </row>
    <row r="78" spans="1:10" x14ac:dyDescent="0.35">
      <c r="A78" s="7" t="s">
        <v>17</v>
      </c>
      <c r="B78" s="7" t="s">
        <v>64</v>
      </c>
      <c r="C78" s="7">
        <v>2017</v>
      </c>
      <c r="D78" s="1">
        <v>21</v>
      </c>
      <c r="E78" s="1">
        <v>14.3</v>
      </c>
      <c r="F78" s="1">
        <v>2.1</v>
      </c>
      <c r="G78" s="1">
        <v>4.5999999999999996</v>
      </c>
      <c r="H78" s="1">
        <v>25.1</v>
      </c>
      <c r="I78" s="1">
        <v>6.5</v>
      </c>
      <c r="J78" s="1">
        <v>26.4</v>
      </c>
    </row>
    <row r="79" spans="1:10" x14ac:dyDescent="0.35">
      <c r="A79" s="7" t="s">
        <v>72</v>
      </c>
      <c r="B79" s="7" t="s">
        <v>74</v>
      </c>
      <c r="C79" s="7">
        <v>2017</v>
      </c>
      <c r="D79" s="1">
        <v>25.1</v>
      </c>
      <c r="E79" s="1">
        <v>18.3</v>
      </c>
      <c r="F79" s="1">
        <v>3.7</v>
      </c>
      <c r="G79" s="1">
        <v>5.6</v>
      </c>
      <c r="H79" s="1">
        <v>25.5</v>
      </c>
      <c r="I79" s="1">
        <v>2.4</v>
      </c>
      <c r="J79" s="1">
        <v>19.399999999999999</v>
      </c>
    </row>
    <row r="80" spans="1:10" x14ac:dyDescent="0.35">
      <c r="A80" s="7" t="s">
        <v>23</v>
      </c>
      <c r="B80" s="7" t="s">
        <v>75</v>
      </c>
      <c r="C80" s="7">
        <v>2017</v>
      </c>
      <c r="D80" s="1">
        <v>26.4</v>
      </c>
      <c r="E80" s="1">
        <v>17.100000000000001</v>
      </c>
      <c r="F80" s="1">
        <v>5.6</v>
      </c>
      <c r="G80" s="1">
        <v>3.5</v>
      </c>
      <c r="H80" s="1">
        <v>26.2</v>
      </c>
      <c r="I80" s="1">
        <v>1.3</v>
      </c>
      <c r="J80" s="1">
        <v>19.899999999999999</v>
      </c>
    </row>
    <row r="81" spans="1:10" x14ac:dyDescent="0.35">
      <c r="A81" s="7" t="s">
        <v>86</v>
      </c>
      <c r="B81" s="7" t="s">
        <v>74</v>
      </c>
      <c r="C81" s="7">
        <v>2017</v>
      </c>
      <c r="D81" s="1">
        <v>20.7</v>
      </c>
      <c r="E81" s="1">
        <v>16.100000000000001</v>
      </c>
      <c r="F81" s="1">
        <v>6.8</v>
      </c>
      <c r="G81" s="1">
        <v>3.9</v>
      </c>
      <c r="H81" s="1">
        <v>18.3</v>
      </c>
      <c r="I81" s="1">
        <v>3.3</v>
      </c>
      <c r="J81" s="1">
        <v>30.9</v>
      </c>
    </row>
    <row r="82" spans="1:10" x14ac:dyDescent="0.35">
      <c r="A82" s="7" t="s">
        <v>86</v>
      </c>
      <c r="B82" s="7" t="s">
        <v>75</v>
      </c>
      <c r="C82" s="7">
        <v>2017</v>
      </c>
      <c r="D82" s="1">
        <v>25.6</v>
      </c>
      <c r="E82" s="1">
        <v>16.899999999999999</v>
      </c>
      <c r="F82" s="1">
        <v>6.9</v>
      </c>
      <c r="G82" s="1">
        <v>5.5</v>
      </c>
      <c r="H82" s="1">
        <v>13.5</v>
      </c>
      <c r="I82" s="1">
        <v>1.1000000000000001</v>
      </c>
      <c r="J82" s="1">
        <v>30.5</v>
      </c>
    </row>
    <row r="83" spans="1:10" x14ac:dyDescent="0.35">
      <c r="A83" s="7" t="s">
        <v>77</v>
      </c>
      <c r="B83" s="7" t="s">
        <v>64</v>
      </c>
      <c r="C83" s="7">
        <v>2017</v>
      </c>
      <c r="D83" s="1">
        <v>22.8</v>
      </c>
      <c r="E83" s="1">
        <v>16.600000000000001</v>
      </c>
      <c r="F83" s="1">
        <v>2.6</v>
      </c>
      <c r="G83" s="1">
        <v>3.9</v>
      </c>
      <c r="H83" s="1">
        <v>17.899999999999999</v>
      </c>
      <c r="I83" s="1">
        <v>4.7</v>
      </c>
      <c r="J83" s="1">
        <v>31.5</v>
      </c>
    </row>
    <row r="84" spans="1:10" x14ac:dyDescent="0.35">
      <c r="A84" s="7" t="s">
        <v>78</v>
      </c>
      <c r="B84" s="7" t="s">
        <v>79</v>
      </c>
      <c r="C84" s="7">
        <v>2018</v>
      </c>
      <c r="D84" s="1">
        <v>19.399999999999999</v>
      </c>
      <c r="E84" s="1">
        <v>13.3</v>
      </c>
      <c r="F84" s="1">
        <v>2.6</v>
      </c>
      <c r="G84" s="1">
        <v>4.2</v>
      </c>
      <c r="H84">
        <v>20.7</v>
      </c>
      <c r="I84">
        <v>6.9</v>
      </c>
      <c r="J84" s="1">
        <v>32.9</v>
      </c>
    </row>
    <row r="85" spans="1:10" x14ac:dyDescent="0.35">
      <c r="A85" s="7" t="s">
        <v>86</v>
      </c>
      <c r="B85" s="7" t="s">
        <v>74</v>
      </c>
      <c r="C85" s="7">
        <v>2018</v>
      </c>
      <c r="D85" s="1">
        <v>22.8</v>
      </c>
      <c r="E85" s="1">
        <v>17.8</v>
      </c>
      <c r="F85" s="1">
        <v>4.9000000000000004</v>
      </c>
      <c r="G85" s="1">
        <v>4.2</v>
      </c>
      <c r="H85">
        <v>16</v>
      </c>
      <c r="I85" s="1">
        <v>4.5</v>
      </c>
      <c r="J85" s="1">
        <v>29.8</v>
      </c>
    </row>
    <row r="86" spans="1:10" x14ac:dyDescent="0.35">
      <c r="A86" s="7" t="s">
        <v>86</v>
      </c>
      <c r="B86" s="7" t="s">
        <v>75</v>
      </c>
      <c r="C86" s="7">
        <v>2018</v>
      </c>
      <c r="D86" s="1">
        <v>25.6</v>
      </c>
      <c r="E86" s="1">
        <v>16.899999999999999</v>
      </c>
      <c r="F86" s="1">
        <v>6.3</v>
      </c>
      <c r="G86" s="1">
        <v>4.0999999999999996</v>
      </c>
      <c r="H86">
        <f>2.55+8.98+4.14+0.56+0.27</f>
        <v>16.5</v>
      </c>
      <c r="I86" s="1">
        <v>1.6</v>
      </c>
      <c r="J86" s="1">
        <v>29</v>
      </c>
    </row>
    <row r="87" spans="1:10" x14ac:dyDescent="0.35">
      <c r="A87" s="7" t="s">
        <v>11</v>
      </c>
      <c r="B87" s="7" t="s">
        <v>64</v>
      </c>
      <c r="C87" s="7">
        <v>2019</v>
      </c>
      <c r="D87" s="1">
        <v>18.7</v>
      </c>
      <c r="E87" s="1">
        <v>12.6</v>
      </c>
      <c r="F87" s="1">
        <v>1.9</v>
      </c>
      <c r="G87" s="1">
        <v>2.9</v>
      </c>
      <c r="H87" s="1">
        <v>18.399999999999999</v>
      </c>
      <c r="I87" s="1">
        <v>1.1000000000000001</v>
      </c>
      <c r="J87" s="1">
        <v>44.4</v>
      </c>
    </row>
    <row r="88" spans="1:10" x14ac:dyDescent="0.35">
      <c r="A88" s="7" t="s">
        <v>88</v>
      </c>
      <c r="B88" s="7" t="s">
        <v>89</v>
      </c>
      <c r="C88" s="7">
        <v>2019</v>
      </c>
      <c r="D88" s="1">
        <v>17.600000000000001</v>
      </c>
      <c r="E88" s="1">
        <v>13.6</v>
      </c>
      <c r="F88" s="1">
        <v>2</v>
      </c>
      <c r="G88" s="1">
        <v>4.3</v>
      </c>
      <c r="H88" s="1">
        <v>21.3</v>
      </c>
      <c r="I88" s="1">
        <v>2.6</v>
      </c>
      <c r="J88" s="1">
        <v>38.6</v>
      </c>
    </row>
    <row r="89" spans="1:10" x14ac:dyDescent="0.35">
      <c r="A89" s="7" t="s">
        <v>86</v>
      </c>
      <c r="B89" s="7" t="s">
        <v>74</v>
      </c>
      <c r="C89" s="7">
        <v>2019</v>
      </c>
      <c r="D89" s="1">
        <v>28.3</v>
      </c>
      <c r="E89" s="1">
        <v>15.5</v>
      </c>
      <c r="F89" s="1">
        <v>4.5</v>
      </c>
      <c r="G89" s="1">
        <v>3.3</v>
      </c>
      <c r="H89" s="1">
        <v>16.600000000000001</v>
      </c>
      <c r="I89" s="1">
        <v>5.4</v>
      </c>
      <c r="J89" s="1">
        <v>26.4</v>
      </c>
    </row>
    <row r="90" spans="1:10" x14ac:dyDescent="0.35">
      <c r="A90" s="7" t="s">
        <v>86</v>
      </c>
      <c r="B90" s="7" t="s">
        <v>75</v>
      </c>
      <c r="C90" s="7">
        <v>2019</v>
      </c>
      <c r="D90" s="1">
        <v>29.5</v>
      </c>
      <c r="E90" s="1">
        <v>16.100000000000001</v>
      </c>
      <c r="F90" s="1">
        <v>3.6</v>
      </c>
      <c r="G90" s="1">
        <v>3</v>
      </c>
      <c r="H90" s="1">
        <v>14.1</v>
      </c>
      <c r="I90" s="1">
        <v>2.4</v>
      </c>
      <c r="J90" s="1">
        <v>31.3</v>
      </c>
    </row>
    <row r="91" spans="1:10" x14ac:dyDescent="0.35">
      <c r="A91" s="7" t="s">
        <v>65</v>
      </c>
      <c r="B91" s="7" t="s">
        <v>64</v>
      </c>
      <c r="C91" s="7">
        <v>2020</v>
      </c>
      <c r="D91" s="1">
        <v>17.038937082672764</v>
      </c>
      <c r="E91" s="1">
        <v>13.568134581790826</v>
      </c>
      <c r="F91" s="1">
        <v>3.3</v>
      </c>
      <c r="G91" s="1">
        <v>6.2</v>
      </c>
      <c r="H91" s="1">
        <v>18.974910424733398</v>
      </c>
      <c r="I91" s="1">
        <v>3.3903866506288334</v>
      </c>
      <c r="J91" s="1">
        <v>37.6</v>
      </c>
    </row>
    <row r="92" spans="1:10" x14ac:dyDescent="0.35">
      <c r="A92" s="7" t="s">
        <v>78</v>
      </c>
      <c r="B92" s="7" t="s">
        <v>81</v>
      </c>
      <c r="C92" s="7">
        <v>2021</v>
      </c>
      <c r="D92" s="1">
        <v>18.399999999999999</v>
      </c>
      <c r="E92" s="1">
        <v>15.4</v>
      </c>
      <c r="F92">
        <v>2.7</v>
      </c>
      <c r="G92">
        <v>3.9</v>
      </c>
      <c r="H92" s="1">
        <f>2+0.3+0.3+0.5+2.1+1.4+6.7+4.1</f>
        <v>17.399999999999999</v>
      </c>
      <c r="I92" s="1">
        <v>4.9000000000000004</v>
      </c>
      <c r="J92" s="1">
        <v>37.299999999999997</v>
      </c>
    </row>
    <row r="93" spans="1:10" x14ac:dyDescent="0.35">
      <c r="A93" s="7" t="s">
        <v>78</v>
      </c>
      <c r="B93" s="7" t="s">
        <v>80</v>
      </c>
      <c r="C93" s="7">
        <v>2021</v>
      </c>
      <c r="D93" s="1">
        <v>18.399999999999999</v>
      </c>
      <c r="E93" s="1">
        <v>14.8</v>
      </c>
      <c r="F93" s="1">
        <v>6.7</v>
      </c>
      <c r="G93" s="1">
        <v>2.7</v>
      </c>
      <c r="H93">
        <f>3.1+0.9+1+0.9+4.3+1.6+8.3+3.7</f>
        <v>23.8</v>
      </c>
      <c r="I93" s="1">
        <v>0.7</v>
      </c>
      <c r="J93" s="1">
        <v>32.9</v>
      </c>
    </row>
    <row r="94" spans="1:10" x14ac:dyDescent="0.35">
      <c r="D94" s="1"/>
      <c r="E94" s="1"/>
      <c r="F94" s="1"/>
      <c r="G94" s="1"/>
      <c r="H94" s="1"/>
      <c r="I94" s="1"/>
      <c r="J94" s="1"/>
    </row>
    <row r="95" spans="1:10" x14ac:dyDescent="0.35">
      <c r="D95" s="1"/>
      <c r="E95" s="1"/>
      <c r="F95" s="1"/>
      <c r="G95" s="1"/>
      <c r="H95" s="1"/>
      <c r="I95" s="1"/>
      <c r="J95" s="1"/>
    </row>
    <row r="96" spans="1:10" x14ac:dyDescent="0.35">
      <c r="D96" s="1"/>
      <c r="E96" s="1"/>
      <c r="F96" s="1"/>
      <c r="G96" s="1"/>
      <c r="H96" s="1"/>
      <c r="I96" s="1"/>
      <c r="J96" s="1"/>
    </row>
    <row r="97" spans="4:10" x14ac:dyDescent="0.35">
      <c r="D97" s="1"/>
      <c r="E97" s="1"/>
      <c r="F97" s="1"/>
      <c r="G97" s="1"/>
      <c r="H97" s="1"/>
      <c r="I97" s="1"/>
      <c r="J97" s="1"/>
    </row>
    <row r="98" spans="4:10" x14ac:dyDescent="0.35">
      <c r="D98" s="1"/>
      <c r="E98" s="1"/>
      <c r="F98" s="1"/>
      <c r="G98" s="1"/>
      <c r="H98" s="1"/>
      <c r="I98" s="1"/>
      <c r="J98" s="1"/>
    </row>
    <row r="99" spans="4:10" x14ac:dyDescent="0.35">
      <c r="D99" s="1"/>
      <c r="E99" s="1"/>
      <c r="F99" s="1"/>
      <c r="G99" s="1"/>
      <c r="H99" s="1"/>
      <c r="I99" s="1"/>
      <c r="J99" s="1"/>
    </row>
    <row r="100" spans="4:10" x14ac:dyDescent="0.35">
      <c r="D100" s="1"/>
      <c r="E100" s="1"/>
      <c r="F100" s="1"/>
      <c r="G100" s="1"/>
      <c r="H100" s="1"/>
      <c r="I100" s="1"/>
      <c r="J100" s="1"/>
    </row>
    <row r="101" spans="4:10" x14ac:dyDescent="0.35">
      <c r="D101" s="1"/>
      <c r="E101" s="1"/>
      <c r="F101" s="1"/>
      <c r="G101" s="1"/>
      <c r="H101" s="1"/>
      <c r="I101" s="1"/>
      <c r="J101" s="1"/>
    </row>
    <row r="102" spans="4:10" x14ac:dyDescent="0.35">
      <c r="D102" s="1"/>
      <c r="E102" s="1"/>
      <c r="F102" s="1"/>
      <c r="G102" s="1"/>
      <c r="H102" s="1"/>
      <c r="I102" s="1"/>
      <c r="J102" s="1"/>
    </row>
    <row r="103" spans="4:10" x14ac:dyDescent="0.35">
      <c r="D103" s="1"/>
      <c r="E103" s="1"/>
      <c r="F103" s="1"/>
      <c r="G103" s="1"/>
      <c r="H103" s="1"/>
      <c r="I103" s="1"/>
      <c r="J103" s="1"/>
    </row>
    <row r="104" spans="4:10" x14ac:dyDescent="0.35">
      <c r="D104" s="1"/>
      <c r="E104" s="1"/>
      <c r="F104" s="1"/>
      <c r="G104" s="1"/>
      <c r="H104" s="1"/>
      <c r="I104" s="1"/>
      <c r="J104" s="1"/>
    </row>
    <row r="105" spans="4:10" x14ac:dyDescent="0.35">
      <c r="D105" s="1"/>
      <c r="E105" s="1"/>
      <c r="F105" s="1"/>
      <c r="G105" s="1"/>
      <c r="H105" s="1"/>
      <c r="I105" s="1"/>
      <c r="J105" s="1"/>
    </row>
    <row r="106" spans="4:10" x14ac:dyDescent="0.35">
      <c r="D106" s="1"/>
      <c r="E106" s="1"/>
      <c r="F106" s="1"/>
      <c r="G106" s="1"/>
      <c r="H106" s="1"/>
      <c r="I106" s="1"/>
      <c r="J106" s="1"/>
    </row>
    <row r="107" spans="4:10" x14ac:dyDescent="0.35">
      <c r="D107" s="1"/>
      <c r="E107" s="1"/>
      <c r="F107" s="1"/>
      <c r="G107" s="1"/>
      <c r="H107" s="1"/>
      <c r="I107" s="1"/>
      <c r="J107" s="1"/>
    </row>
    <row r="108" spans="4:10" x14ac:dyDescent="0.35">
      <c r="D108" s="1"/>
      <c r="E108" s="1"/>
      <c r="F108" s="1"/>
      <c r="G108" s="1"/>
      <c r="H108" s="1"/>
      <c r="I108" s="1"/>
      <c r="J108" s="1"/>
    </row>
    <row r="109" spans="4:10" x14ac:dyDescent="0.35">
      <c r="D109" s="1"/>
      <c r="E109" s="1"/>
      <c r="F109" s="1"/>
      <c r="G109" s="1"/>
      <c r="H109" s="1"/>
      <c r="I109" s="1"/>
      <c r="J109" s="1"/>
    </row>
    <row r="110" spans="4:10" x14ac:dyDescent="0.35">
      <c r="D110" s="1"/>
      <c r="E110" s="1"/>
      <c r="F110" s="1"/>
      <c r="G110" s="1"/>
      <c r="H110" s="1"/>
      <c r="I110" s="1"/>
      <c r="J110" s="1"/>
    </row>
    <row r="111" spans="4:10" x14ac:dyDescent="0.35">
      <c r="D111" s="1"/>
      <c r="E111" s="1"/>
      <c r="F111" s="1"/>
      <c r="G111" s="1"/>
      <c r="H111" s="1"/>
      <c r="I111" s="1"/>
      <c r="J111" s="1"/>
    </row>
    <row r="112" spans="4:10" x14ac:dyDescent="0.35">
      <c r="D112" s="1"/>
      <c r="E112" s="1"/>
      <c r="F112" s="1"/>
      <c r="G112" s="1"/>
      <c r="H112" s="1"/>
      <c r="I112" s="1"/>
      <c r="J112" s="1"/>
    </row>
    <row r="113" spans="4:10" x14ac:dyDescent="0.35">
      <c r="D113" s="1"/>
      <c r="E113" s="1"/>
      <c r="F113" s="1"/>
      <c r="G113" s="1"/>
      <c r="H113" s="1"/>
      <c r="I113" s="1"/>
      <c r="J113" s="1"/>
    </row>
    <row r="114" spans="4:10" x14ac:dyDescent="0.35">
      <c r="D114" s="1"/>
      <c r="E114" s="1"/>
      <c r="F114" s="1"/>
      <c r="G114" s="1"/>
      <c r="H114" s="1"/>
      <c r="I114" s="1"/>
      <c r="J114" s="1"/>
    </row>
    <row r="115" spans="4:10" x14ac:dyDescent="0.35">
      <c r="D115" s="1"/>
      <c r="E115" s="1"/>
      <c r="F115" s="1"/>
      <c r="G115" s="1"/>
      <c r="H115" s="1"/>
      <c r="I115" s="1"/>
      <c r="J115" s="1"/>
    </row>
    <row r="116" spans="4:10" x14ac:dyDescent="0.35">
      <c r="D116" s="1"/>
      <c r="E116" s="1"/>
      <c r="F116" s="1"/>
      <c r="G116" s="1"/>
      <c r="H116" s="1"/>
      <c r="I116" s="1"/>
      <c r="J116" s="1"/>
    </row>
    <row r="117" spans="4:10" x14ac:dyDescent="0.35">
      <c r="D117" s="1"/>
      <c r="E117" s="1"/>
      <c r="F117" s="1"/>
      <c r="G117" s="1"/>
      <c r="H117" s="1"/>
      <c r="I117" s="1"/>
      <c r="J117" s="1"/>
    </row>
    <row r="118" spans="4:10" x14ac:dyDescent="0.35">
      <c r="D118" s="1"/>
      <c r="E118" s="1"/>
      <c r="F118" s="1"/>
      <c r="G118" s="1"/>
      <c r="H118" s="1"/>
      <c r="I118" s="1"/>
      <c r="J118" s="1"/>
    </row>
    <row r="119" spans="4:10" x14ac:dyDescent="0.35">
      <c r="D119" s="1"/>
      <c r="E119" s="1"/>
      <c r="F119" s="1"/>
      <c r="G119" s="1"/>
      <c r="H119" s="1"/>
      <c r="I119" s="1"/>
      <c r="J119" s="1"/>
    </row>
    <row r="120" spans="4:10" x14ac:dyDescent="0.35">
      <c r="D120" s="1"/>
      <c r="E120" s="1"/>
      <c r="F120" s="1"/>
      <c r="G120" s="1"/>
      <c r="H120" s="1"/>
      <c r="I120" s="1"/>
      <c r="J120" s="1"/>
    </row>
    <row r="121" spans="4:10" x14ac:dyDescent="0.35">
      <c r="D121" s="1"/>
      <c r="E121" s="1"/>
      <c r="F121" s="1"/>
      <c r="G121" s="1"/>
      <c r="H121" s="1"/>
      <c r="I121" s="1"/>
      <c r="J121" s="1"/>
    </row>
    <row r="122" spans="4:10" x14ac:dyDescent="0.35">
      <c r="D122" s="1"/>
      <c r="E122" s="1"/>
      <c r="F122" s="1"/>
      <c r="G122" s="1"/>
      <c r="H122" s="1"/>
      <c r="I122" s="1"/>
      <c r="J122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48"/>
  <sheetViews>
    <sheetView topLeftCell="BD1" workbookViewId="0">
      <selection activeCell="BT31" sqref="BT31:BT32"/>
    </sheetView>
  </sheetViews>
  <sheetFormatPr defaultRowHeight="15.5" x14ac:dyDescent="0.35"/>
  <sheetData>
    <row r="1" spans="1:75" x14ac:dyDescent="0.35">
      <c r="A1" t="s">
        <v>13</v>
      </c>
      <c r="B1" s="7">
        <v>1987</v>
      </c>
      <c r="C1" s="7">
        <v>1988</v>
      </c>
      <c r="D1" s="7">
        <v>1990</v>
      </c>
      <c r="E1" s="7">
        <v>1991</v>
      </c>
      <c r="F1" s="7">
        <v>1992</v>
      </c>
      <c r="G1" s="7">
        <v>1993</v>
      </c>
      <c r="H1" s="7">
        <v>1993</v>
      </c>
      <c r="I1" s="7">
        <v>1994</v>
      </c>
      <c r="J1" s="7">
        <v>1995</v>
      </c>
      <c r="K1" s="7">
        <v>1995</v>
      </c>
      <c r="L1" s="7">
        <v>1995</v>
      </c>
      <c r="M1" s="7">
        <v>1996</v>
      </c>
      <c r="N1" s="7">
        <v>1997</v>
      </c>
      <c r="O1" s="7">
        <v>1997</v>
      </c>
      <c r="P1" s="7">
        <v>1998</v>
      </c>
      <c r="Q1" s="7">
        <v>1999</v>
      </c>
      <c r="R1" s="7">
        <v>1999</v>
      </c>
      <c r="S1" s="7">
        <v>1999</v>
      </c>
      <c r="T1" s="7">
        <v>2000</v>
      </c>
      <c r="U1" s="7">
        <v>2000</v>
      </c>
      <c r="V1" s="7">
        <v>2001</v>
      </c>
      <c r="W1" s="7">
        <v>2002</v>
      </c>
      <c r="X1" s="7">
        <v>2002</v>
      </c>
      <c r="Y1" s="7">
        <v>2002</v>
      </c>
      <c r="Z1" s="7">
        <v>2003</v>
      </c>
      <c r="AA1" s="7">
        <v>2004</v>
      </c>
      <c r="AB1" s="7">
        <v>2005</v>
      </c>
      <c r="AC1" s="7">
        <v>2005</v>
      </c>
      <c r="AD1" s="7">
        <v>2006</v>
      </c>
      <c r="AE1" s="7">
        <v>2007</v>
      </c>
      <c r="AF1" s="7">
        <v>2008</v>
      </c>
      <c r="AG1" s="7">
        <v>2008</v>
      </c>
      <c r="AH1" s="7">
        <v>2009</v>
      </c>
      <c r="AI1" s="7">
        <v>2009</v>
      </c>
      <c r="AJ1" s="7">
        <v>2009</v>
      </c>
      <c r="AK1" s="7">
        <v>2009</v>
      </c>
      <c r="AL1" s="7">
        <v>2009</v>
      </c>
      <c r="AM1" s="7">
        <v>2009</v>
      </c>
      <c r="AN1" s="7">
        <v>2010</v>
      </c>
      <c r="AO1" s="7">
        <v>2011</v>
      </c>
      <c r="AP1" s="7">
        <v>2011</v>
      </c>
      <c r="AQ1" s="7">
        <v>2012</v>
      </c>
      <c r="AR1" s="7">
        <v>2013</v>
      </c>
      <c r="AS1" s="7">
        <v>2014</v>
      </c>
      <c r="AT1" s="7">
        <v>2014</v>
      </c>
      <c r="AU1" s="7">
        <v>2015</v>
      </c>
      <c r="AV1" s="7">
        <v>2016</v>
      </c>
      <c r="AW1" s="7">
        <v>2016</v>
      </c>
      <c r="AX1" s="7">
        <v>2016</v>
      </c>
      <c r="AY1" s="7">
        <v>2017</v>
      </c>
      <c r="AZ1" s="7">
        <v>2017</v>
      </c>
      <c r="BA1" s="7">
        <v>2017</v>
      </c>
      <c r="BB1" s="7">
        <v>2018</v>
      </c>
      <c r="BC1" s="7">
        <v>2018</v>
      </c>
      <c r="BD1" s="7">
        <v>2019</v>
      </c>
      <c r="BE1" s="7">
        <v>2019</v>
      </c>
      <c r="BF1" s="7">
        <v>2019</v>
      </c>
      <c r="BG1" s="7">
        <v>2020</v>
      </c>
      <c r="BH1" s="7">
        <v>2021</v>
      </c>
      <c r="BI1" s="7">
        <v>2021</v>
      </c>
      <c r="BT1" s="3">
        <v>875.03603423900927</v>
      </c>
      <c r="BV1">
        <v>1985</v>
      </c>
      <c r="BW1">
        <v>2021</v>
      </c>
    </row>
    <row r="2" spans="1:75" ht="16" thickBot="1" x14ac:dyDescent="0.4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T2" s="1"/>
      <c r="AU2" s="1"/>
      <c r="AV2" s="1"/>
      <c r="AW2" s="1"/>
      <c r="AX2" s="1"/>
      <c r="AY2" s="1"/>
      <c r="AZ2" s="1"/>
      <c r="BA2" s="1"/>
      <c r="BC2" s="1"/>
      <c r="BD2" s="1"/>
      <c r="BE2" s="1"/>
      <c r="BF2" s="1"/>
      <c r="BG2" s="1"/>
      <c r="BH2" s="1"/>
      <c r="BI2" s="1"/>
      <c r="BT2" s="4">
        <v>-0.42412326515320004</v>
      </c>
      <c r="BV2">
        <f>+$BT1+BV1*$BT2</f>
        <v>33.151352909907246</v>
      </c>
      <c r="BW2">
        <f>+$BT1+BW1*$BT2</f>
        <v>17.882915364392034</v>
      </c>
    </row>
    <row r="3" spans="1:75" x14ac:dyDescent="0.35">
      <c r="A3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75" x14ac:dyDescent="0.35">
      <c r="A4" t="s">
        <v>17</v>
      </c>
      <c r="D4" s="1">
        <v>31.3</v>
      </c>
      <c r="E4" s="1"/>
      <c r="AA4" s="1">
        <v>23.32</v>
      </c>
      <c r="AR4" s="1">
        <v>21.3</v>
      </c>
      <c r="AY4" s="1">
        <v>21</v>
      </c>
    </row>
    <row r="5" spans="1:75" x14ac:dyDescent="0.35">
      <c r="A5" t="s">
        <v>19</v>
      </c>
      <c r="C5">
        <v>34.1</v>
      </c>
      <c r="D5" s="1">
        <v>30</v>
      </c>
      <c r="E5" s="1">
        <v>30.4</v>
      </c>
      <c r="F5">
        <v>29.6</v>
      </c>
      <c r="G5">
        <v>32.4</v>
      </c>
      <c r="I5">
        <v>31.4</v>
      </c>
      <c r="J5">
        <v>31</v>
      </c>
      <c r="M5">
        <v>30.6</v>
      </c>
      <c r="N5">
        <v>31.1</v>
      </c>
      <c r="P5">
        <v>30.7</v>
      </c>
      <c r="Q5">
        <v>31.5</v>
      </c>
      <c r="T5">
        <v>28.8</v>
      </c>
      <c r="V5">
        <v>28.4</v>
      </c>
      <c r="W5">
        <v>27.8</v>
      </c>
      <c r="Z5">
        <v>26.5</v>
      </c>
      <c r="AA5" s="1">
        <v>27.1</v>
      </c>
      <c r="AB5">
        <v>24.7</v>
      </c>
      <c r="AD5">
        <v>24.1</v>
      </c>
      <c r="AE5">
        <v>22.2</v>
      </c>
      <c r="AF5">
        <v>20.5</v>
      </c>
      <c r="AH5">
        <v>16</v>
      </c>
      <c r="AN5">
        <v>16.100000000000001</v>
      </c>
      <c r="AO5">
        <v>14.7</v>
      </c>
      <c r="AQ5">
        <v>14.7</v>
      </c>
      <c r="AR5" s="1">
        <v>15</v>
      </c>
      <c r="AS5">
        <v>14.3</v>
      </c>
      <c r="AU5">
        <v>13.3</v>
      </c>
      <c r="AV5">
        <v>12.7</v>
      </c>
      <c r="AY5" s="1">
        <v>13.2</v>
      </c>
      <c r="BB5">
        <v>11.9</v>
      </c>
    </row>
    <row r="6" spans="1:75" x14ac:dyDescent="0.35">
      <c r="A6" t="s">
        <v>92</v>
      </c>
      <c r="B6" s="2">
        <v>30.5</v>
      </c>
      <c r="C6" s="1">
        <f>7.1+5.5+13.9+4.8</f>
        <v>31.3</v>
      </c>
      <c r="D6" s="1">
        <v>37.799999999999997</v>
      </c>
      <c r="E6" s="1"/>
      <c r="F6">
        <v>21.6</v>
      </c>
      <c r="G6" s="1">
        <v>25.2</v>
      </c>
      <c r="H6" s="1">
        <v>26.2</v>
      </c>
      <c r="I6" s="1">
        <v>35.9</v>
      </c>
      <c r="J6" s="1">
        <v>23.3</v>
      </c>
      <c r="K6" s="1">
        <v>32.5</v>
      </c>
      <c r="L6" s="1">
        <v>34.700000000000003</v>
      </c>
      <c r="P6" s="1">
        <v>24.5</v>
      </c>
      <c r="Q6" s="1">
        <v>21.8</v>
      </c>
      <c r="R6" s="1">
        <v>24.8</v>
      </c>
      <c r="S6" s="1">
        <v>20.100000000000001</v>
      </c>
      <c r="T6" s="1">
        <v>23.4</v>
      </c>
      <c r="W6" s="1">
        <v>21.7</v>
      </c>
      <c r="X6" s="1">
        <v>23.8</v>
      </c>
      <c r="Y6" s="1">
        <v>22.5</v>
      </c>
      <c r="Z6" s="1">
        <v>19.2</v>
      </c>
      <c r="AA6" s="1">
        <v>19.899999999999999</v>
      </c>
      <c r="AB6" s="1">
        <v>19.600000000000001</v>
      </c>
      <c r="AD6" s="1">
        <v>18.2</v>
      </c>
      <c r="AE6" s="1"/>
      <c r="AF6" s="1">
        <v>18.3</v>
      </c>
      <c r="AG6" s="1">
        <v>15.4</v>
      </c>
      <c r="AH6" s="1">
        <v>11.638688677959017</v>
      </c>
      <c r="AI6" s="1">
        <v>17.8</v>
      </c>
      <c r="AJ6" s="1">
        <v>21.2</v>
      </c>
      <c r="AK6" s="1">
        <v>18.100000000000001</v>
      </c>
      <c r="AL6" s="1">
        <v>18.100000000000001</v>
      </c>
      <c r="AN6" s="1">
        <v>18.100000000000001</v>
      </c>
      <c r="AO6" s="1">
        <v>21.8</v>
      </c>
      <c r="AP6" s="1">
        <v>14.6</v>
      </c>
      <c r="AS6" s="1">
        <v>20.3</v>
      </c>
      <c r="AT6" s="1">
        <v>13.2</v>
      </c>
      <c r="AU6" s="1">
        <v>16.899999999999999</v>
      </c>
      <c r="AV6" s="1">
        <v>7.7437716495604461</v>
      </c>
      <c r="AW6" s="1">
        <v>22.9</v>
      </c>
      <c r="AX6" s="1">
        <v>17.5</v>
      </c>
      <c r="AY6" s="1">
        <v>20.7</v>
      </c>
      <c r="AZ6" s="1">
        <v>25.6</v>
      </c>
      <c r="BB6" s="1">
        <v>22.8</v>
      </c>
      <c r="BC6" s="1">
        <v>25.6</v>
      </c>
      <c r="BD6" s="1">
        <v>17.600000000000001</v>
      </c>
      <c r="BE6" s="1">
        <v>28.3</v>
      </c>
      <c r="BF6" s="1">
        <v>29.5</v>
      </c>
      <c r="BG6" s="1">
        <v>17.038937082672764</v>
      </c>
    </row>
    <row r="7" spans="1:75" x14ac:dyDescent="0.35">
      <c r="A7" t="s">
        <v>33</v>
      </c>
      <c r="Q7" s="1">
        <v>27.4</v>
      </c>
      <c r="T7" s="1">
        <v>30</v>
      </c>
      <c r="U7" s="8">
        <v>33.1</v>
      </c>
      <c r="W7" s="8">
        <v>26.4</v>
      </c>
      <c r="Z7" s="1">
        <v>22.2</v>
      </c>
      <c r="AA7" s="1">
        <v>22.1</v>
      </c>
      <c r="AF7" s="1">
        <v>19.600000000000001</v>
      </c>
      <c r="AS7" s="1">
        <v>19.2</v>
      </c>
      <c r="BB7" s="1">
        <v>19.399999999999999</v>
      </c>
      <c r="BC7" s="1"/>
      <c r="BH7" s="1">
        <v>18.399999999999999</v>
      </c>
      <c r="BI7" s="1">
        <v>18.399999999999999</v>
      </c>
    </row>
    <row r="8" spans="1:75" x14ac:dyDescent="0.35">
      <c r="A8" t="s">
        <v>9</v>
      </c>
      <c r="B8">
        <v>39.299999999999997</v>
      </c>
      <c r="D8" s="1">
        <v>37.200000000000003</v>
      </c>
      <c r="E8" s="1"/>
      <c r="J8" s="1">
        <v>42.2</v>
      </c>
      <c r="M8" s="1">
        <v>36.799999999999997</v>
      </c>
      <c r="N8" s="1">
        <v>37.4</v>
      </c>
      <c r="O8" s="1">
        <v>28.9</v>
      </c>
      <c r="Q8" s="1">
        <f>5.6+5.4+0.8+2+15.2</f>
        <v>29</v>
      </c>
      <c r="T8" s="1">
        <v>36.5</v>
      </c>
      <c r="V8" s="1">
        <v>31</v>
      </c>
      <c r="Z8" s="1">
        <v>18.3</v>
      </c>
      <c r="AA8" s="1">
        <v>37.1</v>
      </c>
      <c r="AB8" s="1">
        <v>34.9</v>
      </c>
      <c r="AC8" s="1">
        <v>31.1</v>
      </c>
      <c r="AD8" s="8">
        <v>33.6</v>
      </c>
      <c r="AE8" s="8"/>
      <c r="AN8" s="1">
        <v>22.4</v>
      </c>
      <c r="AO8" s="1">
        <v>20.2</v>
      </c>
      <c r="AV8" s="1">
        <v>21.5</v>
      </c>
      <c r="AY8" s="1">
        <v>25.1</v>
      </c>
      <c r="AZ8" s="1">
        <v>26.4</v>
      </c>
      <c r="BA8" s="1">
        <v>22.8</v>
      </c>
    </row>
    <row r="9" spans="1:75" x14ac:dyDescent="0.35">
      <c r="A9" t="s">
        <v>20</v>
      </c>
      <c r="B9" s="2">
        <v>12.3</v>
      </c>
      <c r="F9" s="1">
        <v>32.799999999999997</v>
      </c>
      <c r="G9" s="1">
        <v>39.4</v>
      </c>
      <c r="I9" s="1">
        <v>26.9</v>
      </c>
      <c r="P9" s="1">
        <v>29.6</v>
      </c>
      <c r="AB9" s="1">
        <v>27.2</v>
      </c>
      <c r="AM9" s="1">
        <v>25</v>
      </c>
      <c r="AN9" s="1">
        <v>18</v>
      </c>
      <c r="AQ9" s="1">
        <v>19.916047581055778</v>
      </c>
      <c r="AS9" s="1">
        <v>21.684147088270457</v>
      </c>
      <c r="BD9" s="1">
        <v>18.7</v>
      </c>
    </row>
    <row r="13" spans="1:75" x14ac:dyDescent="0.35">
      <c r="A13" t="s">
        <v>4</v>
      </c>
    </row>
    <row r="14" spans="1:75" x14ac:dyDescent="0.35">
      <c r="A14" t="s">
        <v>17</v>
      </c>
      <c r="D14" s="1">
        <v>8.9</v>
      </c>
      <c r="E14" s="1"/>
      <c r="AA14" s="1">
        <v>14.76</v>
      </c>
      <c r="AR14" s="1">
        <v>13.7</v>
      </c>
      <c r="AY14" s="1">
        <v>14.3</v>
      </c>
      <c r="BT14" s="3">
        <v>-358.19282193767657</v>
      </c>
      <c r="BV14">
        <v>1985</v>
      </c>
      <c r="BW14">
        <v>2021</v>
      </c>
    </row>
    <row r="15" spans="1:75" ht="16" thickBot="1" x14ac:dyDescent="0.4">
      <c r="A15" t="s">
        <v>19</v>
      </c>
      <c r="C15">
        <v>9.1</v>
      </c>
      <c r="D15" s="1">
        <v>9.6</v>
      </c>
      <c r="E15" s="1">
        <v>10.8</v>
      </c>
      <c r="F15">
        <v>10.6</v>
      </c>
      <c r="G15">
        <v>11.4</v>
      </c>
      <c r="I15">
        <v>11.2</v>
      </c>
      <c r="J15">
        <v>11.3</v>
      </c>
      <c r="M15">
        <v>12.3</v>
      </c>
      <c r="N15">
        <v>12.7</v>
      </c>
      <c r="P15">
        <v>13</v>
      </c>
      <c r="Q15">
        <v>13.7</v>
      </c>
      <c r="T15">
        <v>13.8</v>
      </c>
      <c r="V15">
        <v>15</v>
      </c>
      <c r="W15">
        <v>15.5</v>
      </c>
      <c r="Z15">
        <v>16</v>
      </c>
      <c r="AA15" s="1">
        <v>16.399999999999999</v>
      </c>
      <c r="AB15">
        <v>15.9</v>
      </c>
      <c r="AD15">
        <v>16.100000000000001</v>
      </c>
      <c r="AE15">
        <v>16.8</v>
      </c>
      <c r="AF15">
        <v>16.7</v>
      </c>
      <c r="AH15">
        <v>17.3</v>
      </c>
      <c r="AN15">
        <v>17.399999999999999</v>
      </c>
      <c r="AO15">
        <v>17.899999999999999</v>
      </c>
      <c r="AQ15">
        <v>17.7</v>
      </c>
      <c r="AR15" s="1">
        <v>17.7</v>
      </c>
      <c r="AS15">
        <v>17.8</v>
      </c>
      <c r="AU15">
        <v>18.3</v>
      </c>
      <c r="AV15">
        <v>18.3</v>
      </c>
      <c r="AY15" s="1">
        <v>18.7</v>
      </c>
      <c r="BB15">
        <v>18.100000000000001</v>
      </c>
      <c r="BT15" s="4">
        <v>0.18480793919055649</v>
      </c>
      <c r="BV15">
        <f>+$BT14+BV14*$BT15</f>
        <v>8.650937355578094</v>
      </c>
      <c r="BW15">
        <f>+$BT14+BW14*$BT15</f>
        <v>15.304023166438128</v>
      </c>
    </row>
    <row r="16" spans="1:75" x14ac:dyDescent="0.35">
      <c r="A16" t="s">
        <v>92</v>
      </c>
      <c r="B16" s="2">
        <v>8</v>
      </c>
      <c r="C16" s="1">
        <v>8.1</v>
      </c>
      <c r="D16" s="1">
        <v>12.6</v>
      </c>
      <c r="E16" s="1"/>
      <c r="F16">
        <v>6.1</v>
      </c>
      <c r="G16" s="1">
        <v>9.1999999999999993</v>
      </c>
      <c r="H16" s="1">
        <v>10.4</v>
      </c>
      <c r="I16" s="1">
        <v>9.1999999999999993</v>
      </c>
      <c r="J16" s="1">
        <v>11.6</v>
      </c>
      <c r="K16" s="1">
        <v>10</v>
      </c>
      <c r="L16" s="1">
        <v>8.6999999999999993</v>
      </c>
      <c r="P16" s="1">
        <v>10.5</v>
      </c>
      <c r="Q16" s="1">
        <v>12.9</v>
      </c>
      <c r="R16" s="1">
        <v>10.1</v>
      </c>
      <c r="S16" s="1">
        <v>10.6</v>
      </c>
      <c r="T16" s="1">
        <v>11.2</v>
      </c>
      <c r="W16" s="1">
        <v>11.7</v>
      </c>
      <c r="X16" s="1">
        <v>12.5</v>
      </c>
      <c r="Y16" s="1">
        <v>9.6</v>
      </c>
      <c r="Z16" s="1">
        <v>11.5</v>
      </c>
      <c r="AA16" s="1">
        <v>13</v>
      </c>
      <c r="AB16" s="1">
        <v>11.2</v>
      </c>
      <c r="AD16" s="1">
        <v>11.3</v>
      </c>
      <c r="AE16" s="1"/>
      <c r="AF16" s="1">
        <v>13.2</v>
      </c>
      <c r="AG16" s="1">
        <v>13</v>
      </c>
      <c r="AH16" s="1">
        <v>5.8376283156913376</v>
      </c>
      <c r="AI16" s="1">
        <v>14.5</v>
      </c>
      <c r="AJ16" s="1">
        <v>13.9</v>
      </c>
      <c r="AK16" s="1">
        <v>13.6</v>
      </c>
      <c r="AL16" s="1">
        <v>13.7</v>
      </c>
      <c r="AN16" s="1">
        <v>10.1</v>
      </c>
      <c r="AO16" s="1">
        <v>12.2</v>
      </c>
      <c r="AP16" s="1">
        <v>13.7</v>
      </c>
      <c r="AS16" s="1">
        <v>11.5</v>
      </c>
      <c r="AT16" s="1">
        <v>11.3</v>
      </c>
      <c r="AU16" s="1">
        <v>13.1</v>
      </c>
      <c r="AV16" s="1">
        <v>6.7185509120827751</v>
      </c>
      <c r="AW16" s="1">
        <v>15.8</v>
      </c>
      <c r="AX16" s="1">
        <v>12.8</v>
      </c>
      <c r="AY16" s="1">
        <v>16.100000000000001</v>
      </c>
      <c r="AZ16" s="1">
        <v>16.899999999999999</v>
      </c>
      <c r="BB16" s="1">
        <v>17.8</v>
      </c>
      <c r="BC16" s="1">
        <v>16.899999999999999</v>
      </c>
      <c r="BD16" s="1">
        <v>13.6</v>
      </c>
      <c r="BE16" s="1">
        <v>15.5</v>
      </c>
      <c r="BF16" s="1">
        <v>16.100000000000001</v>
      </c>
      <c r="BG16" s="1">
        <v>13.568134581790826</v>
      </c>
      <c r="BK16" t="s">
        <v>16</v>
      </c>
    </row>
    <row r="17" spans="1:75" x14ac:dyDescent="0.35">
      <c r="A17" t="s">
        <v>33</v>
      </c>
      <c r="Q17" s="1">
        <v>8.8000000000000007</v>
      </c>
      <c r="T17" s="1">
        <v>7.7</v>
      </c>
      <c r="U17" s="8">
        <v>12.1</v>
      </c>
      <c r="W17" s="8">
        <v>9.9</v>
      </c>
      <c r="Z17" s="1">
        <v>9.4</v>
      </c>
      <c r="AA17" s="1">
        <v>10.8</v>
      </c>
      <c r="AF17" s="1">
        <v>9.1999999999999993</v>
      </c>
      <c r="AS17" s="1">
        <v>10.199999999999999</v>
      </c>
      <c r="BB17" s="1">
        <v>13.3</v>
      </c>
      <c r="BH17" s="1">
        <v>15.4</v>
      </c>
      <c r="BI17" s="1">
        <v>14.8</v>
      </c>
    </row>
    <row r="18" spans="1:75" x14ac:dyDescent="0.35">
      <c r="A18" t="s">
        <v>9</v>
      </c>
      <c r="B18">
        <v>7.7</v>
      </c>
      <c r="D18" s="1">
        <v>6.9</v>
      </c>
      <c r="E18" s="1"/>
      <c r="J18" s="1">
        <v>12</v>
      </c>
      <c r="M18" s="1">
        <v>14.3</v>
      </c>
      <c r="N18" s="1">
        <v>14.4</v>
      </c>
      <c r="O18" s="1">
        <v>10.4</v>
      </c>
      <c r="Q18" s="1">
        <v>13.2</v>
      </c>
      <c r="T18" s="1">
        <v>15.9</v>
      </c>
      <c r="V18" s="1">
        <v>10.4</v>
      </c>
      <c r="Z18" s="1">
        <v>8.3000000000000007</v>
      </c>
      <c r="AA18" s="1">
        <v>16.600000000000001</v>
      </c>
      <c r="AB18" s="1">
        <v>19.899999999999999</v>
      </c>
      <c r="AC18" s="1">
        <v>13.2</v>
      </c>
      <c r="AD18" s="8">
        <v>17.3</v>
      </c>
      <c r="AE18" s="8"/>
      <c r="AN18" s="1">
        <v>18.3</v>
      </c>
      <c r="AO18" s="1">
        <v>14.5</v>
      </c>
      <c r="AV18" s="1">
        <v>14.3</v>
      </c>
      <c r="AY18" s="1">
        <v>18.3</v>
      </c>
      <c r="AZ18" s="1">
        <v>17.100000000000001</v>
      </c>
      <c r="BA18" s="1">
        <v>16.600000000000001</v>
      </c>
      <c r="BW18">
        <v>2019</v>
      </c>
    </row>
    <row r="19" spans="1:75" x14ac:dyDescent="0.35">
      <c r="A19" t="s">
        <v>20</v>
      </c>
      <c r="B19" s="2">
        <v>9.8000000000000007</v>
      </c>
      <c r="F19" s="1">
        <v>13</v>
      </c>
      <c r="G19" s="1">
        <v>9.6</v>
      </c>
      <c r="I19" s="1">
        <v>9</v>
      </c>
      <c r="P19" s="1">
        <v>11.7</v>
      </c>
      <c r="AB19" s="1">
        <v>16.3</v>
      </c>
      <c r="AM19" s="1">
        <v>15.2</v>
      </c>
      <c r="AN19" s="1">
        <v>14.5</v>
      </c>
      <c r="AQ19" s="1">
        <v>15.262080688939047</v>
      </c>
      <c r="AS19" s="1">
        <v>10.785112318594049</v>
      </c>
      <c r="BD19" s="1">
        <v>12.6</v>
      </c>
      <c r="BW19">
        <f>+$BT14+BW18*$BT15</f>
        <v>14.934407288057002</v>
      </c>
    </row>
    <row r="23" spans="1:75" x14ac:dyDescent="0.35">
      <c r="A23" t="s">
        <v>7</v>
      </c>
    </row>
    <row r="24" spans="1:75" x14ac:dyDescent="0.35">
      <c r="A24" t="s">
        <v>17</v>
      </c>
      <c r="D24" s="1">
        <v>12.7</v>
      </c>
      <c r="E24" s="1"/>
      <c r="AA24" s="1">
        <v>21.4</v>
      </c>
      <c r="AR24" s="1">
        <v>21.1</v>
      </c>
      <c r="AY24" s="1">
        <v>25.1</v>
      </c>
    </row>
    <row r="25" spans="1:75" x14ac:dyDescent="0.35">
      <c r="A25" t="s">
        <v>19</v>
      </c>
      <c r="C25">
        <v>8.4</v>
      </c>
      <c r="D25" s="1">
        <v>13.6</v>
      </c>
      <c r="E25" s="1">
        <v>8.6</v>
      </c>
      <c r="F25">
        <v>12.5</v>
      </c>
      <c r="G25">
        <v>8.5</v>
      </c>
      <c r="I25">
        <v>12.9</v>
      </c>
      <c r="J25">
        <v>13.4</v>
      </c>
      <c r="M25">
        <v>14</v>
      </c>
      <c r="N25">
        <v>15</v>
      </c>
      <c r="P25">
        <v>15</v>
      </c>
      <c r="Q25">
        <v>14.8</v>
      </c>
      <c r="T25">
        <v>17.3</v>
      </c>
      <c r="V25">
        <v>16.5</v>
      </c>
      <c r="W25">
        <v>16.399999999999999</v>
      </c>
      <c r="Z25">
        <v>16.899999999999999</v>
      </c>
      <c r="AA25" s="1">
        <v>17</v>
      </c>
      <c r="AB25">
        <v>18.5</v>
      </c>
      <c r="AD25">
        <v>17.600000000000001</v>
      </c>
      <c r="AE25">
        <v>19.100000000000001</v>
      </c>
      <c r="AF25">
        <v>19.899999999999999</v>
      </c>
      <c r="AH25">
        <v>21.3</v>
      </c>
      <c r="AN25">
        <v>21</v>
      </c>
      <c r="AO25">
        <v>21.4</v>
      </c>
      <c r="AQ25">
        <v>21</v>
      </c>
      <c r="AR25" s="1">
        <v>21</v>
      </c>
      <c r="AS25">
        <v>21.7</v>
      </c>
      <c r="AU25">
        <v>22</v>
      </c>
      <c r="AV25">
        <v>22</v>
      </c>
      <c r="AY25" s="1">
        <v>21.9</v>
      </c>
      <c r="BB25">
        <v>23.7</v>
      </c>
    </row>
    <row r="26" spans="1:75" x14ac:dyDescent="0.35">
      <c r="A26" t="s">
        <v>92</v>
      </c>
      <c r="B26" s="2">
        <v>10.9</v>
      </c>
      <c r="C26" s="1">
        <v>16.3</v>
      </c>
      <c r="D26" s="1">
        <v>18.3</v>
      </c>
      <c r="E26" s="1"/>
      <c r="F26">
        <v>11.8</v>
      </c>
      <c r="G26" s="1">
        <v>19.3</v>
      </c>
      <c r="H26" s="1">
        <v>12.1</v>
      </c>
      <c r="I26" s="1">
        <v>20.100000000000001</v>
      </c>
      <c r="J26" s="1">
        <v>11.9</v>
      </c>
      <c r="K26" s="1">
        <v>21.6</v>
      </c>
      <c r="L26" s="1">
        <v>14.9</v>
      </c>
      <c r="P26" s="1">
        <v>13.9</v>
      </c>
      <c r="Q26" s="1">
        <v>14.5</v>
      </c>
      <c r="R26" s="1">
        <v>14.6</v>
      </c>
      <c r="S26" s="1">
        <v>20.2</v>
      </c>
      <c r="T26" s="1">
        <v>15.2</v>
      </c>
      <c r="W26" s="1">
        <v>15.3</v>
      </c>
      <c r="X26" s="1">
        <v>26.3</v>
      </c>
      <c r="Y26" s="1">
        <v>32.9</v>
      </c>
      <c r="Z26" s="1">
        <v>15.3</v>
      </c>
      <c r="AA26" s="1">
        <v>16.899999999999999</v>
      </c>
      <c r="AB26" s="1">
        <v>14.9</v>
      </c>
      <c r="AD26" s="1">
        <v>33.4</v>
      </c>
      <c r="AE26" s="1"/>
      <c r="AF26" s="1">
        <v>16.3</v>
      </c>
      <c r="AG26" s="1">
        <v>16.899999999999999</v>
      </c>
      <c r="AH26" s="1">
        <v>18.344518676209738</v>
      </c>
      <c r="AI26" s="1">
        <v>33.6</v>
      </c>
      <c r="AJ26" s="1">
        <v>25.6</v>
      </c>
      <c r="AK26" s="1">
        <v>18.100000000000001</v>
      </c>
      <c r="AL26" s="1">
        <v>29.4</v>
      </c>
      <c r="AN26" s="1">
        <v>29.7</v>
      </c>
      <c r="AO26" s="1">
        <v>29.1</v>
      </c>
      <c r="AP26" s="1">
        <v>20.399999999999999</v>
      </c>
      <c r="AS26" s="1">
        <v>29.6</v>
      </c>
      <c r="AT26" s="1">
        <v>19.100000000000001</v>
      </c>
      <c r="AU26" s="1">
        <v>27.9</v>
      </c>
      <c r="AV26" s="1">
        <v>23.637830465933757</v>
      </c>
      <c r="AW26" s="1">
        <v>14.3</v>
      </c>
      <c r="AX26" s="1">
        <v>23.7</v>
      </c>
      <c r="AY26" s="1">
        <v>18.3</v>
      </c>
      <c r="AZ26" s="1">
        <v>13.5</v>
      </c>
      <c r="BB26">
        <v>16</v>
      </c>
      <c r="BC26">
        <f>2.55+8.98+4.14+0.56+0.27</f>
        <v>16.5</v>
      </c>
      <c r="BD26" s="1">
        <v>21.3</v>
      </c>
      <c r="BE26" s="1">
        <v>16.600000000000001</v>
      </c>
      <c r="BF26" s="1">
        <v>14.1</v>
      </c>
      <c r="BG26" s="1">
        <v>18.974910424733398</v>
      </c>
    </row>
    <row r="27" spans="1:75" x14ac:dyDescent="0.35">
      <c r="A27" t="s">
        <v>33</v>
      </c>
      <c r="Q27" s="1">
        <v>20</v>
      </c>
      <c r="T27" s="1">
        <v>13.9</v>
      </c>
      <c r="U27" s="8">
        <v>22.8</v>
      </c>
      <c r="W27" s="8">
        <v>26.9</v>
      </c>
      <c r="Z27" s="1">
        <v>17.3</v>
      </c>
      <c r="AA27" s="1">
        <v>31.9</v>
      </c>
      <c r="AF27" s="1">
        <v>25.4</v>
      </c>
      <c r="AS27" s="1">
        <v>21.9</v>
      </c>
      <c r="BB27">
        <v>20.7</v>
      </c>
      <c r="BH27" s="1">
        <f>2+0.3+0.3+0.5+2.1+1.4+6.7+4.1</f>
        <v>17.399999999999999</v>
      </c>
      <c r="BI27">
        <f>3.1+0.9+1+0.9+4.3+1.6+8.3+3.7</f>
        <v>23.8</v>
      </c>
    </row>
    <row r="28" spans="1:75" x14ac:dyDescent="0.35">
      <c r="A28" t="s">
        <v>9</v>
      </c>
      <c r="B28">
        <v>8.3000000000000007</v>
      </c>
      <c r="D28" s="1">
        <v>7.8</v>
      </c>
      <c r="E28" s="1"/>
      <c r="J28" s="1">
        <v>11.2</v>
      </c>
      <c r="M28" s="1">
        <v>18.100000000000001</v>
      </c>
      <c r="N28" s="1">
        <v>19.100000000000001</v>
      </c>
      <c r="O28" s="1">
        <v>10.8</v>
      </c>
      <c r="Q28" s="1">
        <v>10.6</v>
      </c>
      <c r="T28" s="1">
        <v>17.8</v>
      </c>
      <c r="V28" s="1">
        <v>12.2</v>
      </c>
      <c r="Z28" s="1">
        <v>16.8</v>
      </c>
      <c r="AA28" s="1">
        <v>13.4</v>
      </c>
      <c r="AB28" s="1">
        <v>22.2</v>
      </c>
      <c r="AC28" s="1">
        <v>11.2</v>
      </c>
      <c r="AD28" s="8">
        <v>17.2</v>
      </c>
      <c r="AE28" s="8"/>
      <c r="AN28" s="1">
        <v>20.9</v>
      </c>
      <c r="AO28" s="1">
        <v>13.6</v>
      </c>
      <c r="AV28" s="1">
        <v>14.6</v>
      </c>
      <c r="AY28" s="1">
        <v>25.5</v>
      </c>
      <c r="AZ28" s="1">
        <v>26.2</v>
      </c>
      <c r="BA28" s="1">
        <v>17.899999999999999</v>
      </c>
    </row>
    <row r="29" spans="1:75" x14ac:dyDescent="0.35">
      <c r="A29" t="s">
        <v>20</v>
      </c>
      <c r="B29" s="2">
        <v>16.600000000000001</v>
      </c>
      <c r="F29" s="1">
        <v>11.1</v>
      </c>
      <c r="G29" s="1">
        <v>17.100000000000001</v>
      </c>
      <c r="I29" s="1">
        <v>11.9</v>
      </c>
      <c r="P29" s="1">
        <v>18.5</v>
      </c>
      <c r="AB29" s="1">
        <v>15.9</v>
      </c>
      <c r="AM29" s="1">
        <v>23.2</v>
      </c>
      <c r="AN29" s="1">
        <v>6</v>
      </c>
      <c r="AQ29" s="1">
        <v>13.096517217462422</v>
      </c>
      <c r="AS29" s="1">
        <v>19.461492850685769</v>
      </c>
      <c r="BD29" s="1">
        <v>18.399999999999999</v>
      </c>
    </row>
    <row r="31" spans="1:75" x14ac:dyDescent="0.35">
      <c r="BT31" s="3">
        <v>-442.71431193934251</v>
      </c>
      <c r="BV31">
        <v>1985</v>
      </c>
      <c r="BW31">
        <v>2021</v>
      </c>
    </row>
    <row r="32" spans="1:75" ht="16" thickBot="1" x14ac:dyDescent="0.4">
      <c r="BK32" t="s">
        <v>24</v>
      </c>
      <c r="BT32" s="4">
        <v>0.23003708524472219</v>
      </c>
      <c r="BV32">
        <f>+$BT31+BV31*$BT32</f>
        <v>13.909302271431045</v>
      </c>
      <c r="BW32">
        <f>+$BT31+BW31*$BT32</f>
        <v>22.19063734024104</v>
      </c>
    </row>
    <row r="48" spans="63:63" x14ac:dyDescent="0.35">
      <c r="BK48" t="s">
        <v>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percents</vt:lpstr>
      <vt:lpstr>initial trend graphs</vt:lpstr>
      <vt:lpstr>regressions</vt:lpstr>
      <vt:lpstr>Sheet2</vt:lpstr>
      <vt:lpstr>regressions redone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David</cp:lastModifiedBy>
  <dcterms:created xsi:type="dcterms:W3CDTF">2022-01-19T18:14:03Z</dcterms:created>
  <dcterms:modified xsi:type="dcterms:W3CDTF">2024-06-19T15:54:43Z</dcterms:modified>
</cp:coreProperties>
</file>